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tabRatio="580" activeTab="7"/>
  </bookViews>
  <sheets>
    <sheet name="račun zaduživanja" sheetId="1" r:id="rId1"/>
    <sheet name="prihodi" sheetId="2" r:id="rId2"/>
    <sheet name="rashodi" sheetId="3" r:id="rId3"/>
    <sheet name="račun financiranja" sheetId="4" r:id="rId4"/>
    <sheet name="R1" sheetId="5" r:id="rId5"/>
    <sheet name="R2" sheetId="6" r:id="rId6"/>
    <sheet name="R3" sheetId="7" r:id="rId7"/>
    <sheet name="R4" sheetId="8" r:id="rId8"/>
    <sheet name="R5" sheetId="9" r:id="rId9"/>
    <sheet name="R6" sheetId="10" r:id="rId10"/>
    <sheet name="R7" sheetId="11" r:id="rId11"/>
    <sheet name="R8" sheetId="12" r:id="rId12"/>
    <sheet name="R9" sheetId="13" r:id="rId13"/>
  </sheets>
  <definedNames>
    <definedName name="_xlnm.Print_Area" localSheetId="1">'prihodi'!$A$1:$H$119</definedName>
    <definedName name="_xlnm.Print_Area" localSheetId="5">'R2'!$A$1:$H$73</definedName>
    <definedName name="_xlnm.Print_Area" localSheetId="6">'R3'!$A$1:$H$135</definedName>
    <definedName name="_xlnm.Print_Area" localSheetId="7">'R4'!$A$1:$H$195</definedName>
    <definedName name="_xlnm.Print_Area" localSheetId="8">'R5'!$A$1:$H$344</definedName>
    <definedName name="_xlnm.Print_Area" localSheetId="9">'R6'!$A$1:$H$172</definedName>
    <definedName name="_xlnm.Print_Area" localSheetId="10">'R7'!$A$1:$H$201</definedName>
    <definedName name="_xlnm.Print_Area" localSheetId="11">'R8'!$A$1:$H$23</definedName>
    <definedName name="_xlnm.Print_Area" localSheetId="12">'R9'!$A$1:$H$34</definedName>
    <definedName name="_xlnm.Print_Area" localSheetId="3">'račun financiranja'!$A$1:$G$19</definedName>
    <definedName name="_xlnm.Print_Area" localSheetId="0">'račun zaduživanja'!$A$2:$C$20</definedName>
    <definedName name="_xlnm.Print_Area" localSheetId="2">'rashodi'!$A$1:$G$106</definedName>
    <definedName name="_xlnm.Print_Titles" localSheetId="1">'prihodi'!$1:$1</definedName>
    <definedName name="_xlnm.Print_Titles" localSheetId="4">'R1'!$1:$1</definedName>
    <definedName name="_xlnm.Print_Titles" localSheetId="5">'R2'!$1:$1</definedName>
    <definedName name="_xlnm.Print_Titles" localSheetId="6">'R3'!$1:$1</definedName>
    <definedName name="_xlnm.Print_Titles" localSheetId="7">'R4'!$1:$1</definedName>
    <definedName name="_xlnm.Print_Titles" localSheetId="8">'R5'!$1:$1</definedName>
    <definedName name="_xlnm.Print_Titles" localSheetId="9">'R6'!$1:$1</definedName>
    <definedName name="_xlnm.Print_Titles" localSheetId="10">'R7'!$1:$1</definedName>
    <definedName name="_xlnm.Print_Titles" localSheetId="11">'R8'!$1:$1</definedName>
    <definedName name="_xlnm.Print_Titles" localSheetId="2">'rashodi'!$1:$1</definedName>
  </definedNames>
  <calcPr fullCalcOnLoad="1"/>
</workbook>
</file>

<file path=xl/sharedStrings.xml><?xml version="1.0" encoding="utf-8"?>
<sst xmlns="http://schemas.openxmlformats.org/spreadsheetml/2006/main" count="4766" uniqueCount="1596">
  <si>
    <t>AKTIVNOST A505002:DRUGI PROGRAMI U TEHNIČKOJ KULTURI</t>
  </si>
  <si>
    <t>UKUPNO RAZDJEL 003</t>
  </si>
  <si>
    <t>UKUPNO RAZDJEL 004</t>
  </si>
  <si>
    <t>UKUPNO RAZDJEL 001</t>
  </si>
  <si>
    <t>GLAVA 00101- JAVNA UPRAVA I ADMINISTRACIJA ODJELA</t>
  </si>
  <si>
    <t>PROGRAM 1001: PRIPREMA I DONOŠENJE AKATA IZ DJELOKRUGA ODJELA</t>
  </si>
  <si>
    <t>AKTIVNOST A101001: ADMINISTRATIVNO, TEHNIČKO I STRUČNO OSOBLJE</t>
  </si>
  <si>
    <t>AKTIVNOST A101002:PREDSTAVNIČKA, IZVRŠNA I RADNA TIJELA GRADA</t>
  </si>
  <si>
    <t xml:space="preserve">KAPITALNI PROJEKAT K101001: INFORMATIZACIJA </t>
  </si>
  <si>
    <t xml:space="preserve">AKTIVNOST A101003: IZRADA SUSTAVA ZA UPRAVLJANJE DOKUMENTIMA </t>
  </si>
  <si>
    <t>KAPITALNI PROJEKAT K101002: OPREMANJE PROSTORIJA ZA UREDOVANJE</t>
  </si>
  <si>
    <t>AKTIVNOST A101005 UREĐENJE PROSTORIJA ZA UREDOVANJE</t>
  </si>
  <si>
    <t>63322</t>
  </si>
  <si>
    <t>GLAVA 00102 - MJESNA SAMOUPRAVA</t>
  </si>
  <si>
    <t>PROGRAM 1002: RAZVOJ MJESNE SAMOUPRAVE NA PODRUČJU GRADA PULE</t>
  </si>
  <si>
    <t xml:space="preserve">AKTIVNOST A102001: OPĆI I ADMINISTRATIVNI POSLOVI </t>
  </si>
  <si>
    <t>KAPITALNI PROJEKAT K101001: OPREMANJE  PROSTORA UREDOVANJA MJESNIH ODBORA</t>
  </si>
  <si>
    <t>GLAVA 00103 -MANJINSKA SAMOUPRAVA</t>
  </si>
  <si>
    <t>AKTIVNOST A603002:VETERINARSKE MJERE</t>
  </si>
  <si>
    <t>PROGRAM 1003: RAZVOJ NACIONALNIH MANJINA NA PODRUČJU GRADA PULE</t>
  </si>
  <si>
    <t xml:space="preserve">AKTIVNOST A103001: POSLOVI REDOVNE DJELATNOSTI </t>
  </si>
  <si>
    <t>GLAVA 00104 -UDRUGE CIVILNOG DRUŠTVA</t>
  </si>
  <si>
    <t>PROGRAM 1004: DONACIJE UDRUGAMA GRAĐANA I NEPROFITNIM ORGANIZACIJAMA</t>
  </si>
  <si>
    <t>GLAVA 00105  VATROGASTVO I PODRUČNA VATROGASNA ZAJEDNICA</t>
  </si>
  <si>
    <t xml:space="preserve"> PROGRAM 1005: FINANCIRANJE DJELATNOSTI VATROGASTVA</t>
  </si>
  <si>
    <t>AKTIVNOST A105001: JAVNA VATROGASNA POSTROJBA PULA</t>
  </si>
  <si>
    <t>AKTIVNOST A105002: PODRUČNA VATROGASNA ZAJEDNICA</t>
  </si>
  <si>
    <t>GLAVA 00106  ZAŠTITA I SPAŠAVANJE</t>
  </si>
  <si>
    <t xml:space="preserve"> PROGRAM 1006: ZAŠTITA I SPAŠAVANJE</t>
  </si>
  <si>
    <t>AKTIVNOST A106001: ZAŠTITA I SPAŠANJE</t>
  </si>
  <si>
    <t>AKTIVNOST A104001: UDRUGE CIVILNOG DRUŠTVA</t>
  </si>
  <si>
    <t>PROGRAM 3001: PRIPREMA I DONOŠENJE AKATA IZ DJELOKRUGA ODJELA</t>
  </si>
  <si>
    <t>AKTIVNOST A301001: ADMINISTRATIVNO, TEHNIČKO I STRUČNO OSOBLJE</t>
  </si>
  <si>
    <t xml:space="preserve"> PROGRAM:3002 PROSTORNO UREĐENJE GRADA PULE </t>
  </si>
  <si>
    <t>AKTIVNOST A301003: ZAŠTITA OKOLIŠA</t>
  </si>
  <si>
    <t>AKTIVNOST A301004: UREĐENJE RIVE</t>
  </si>
  <si>
    <t>GLAVA 00401- JAVNA UPRAVA I ADMINISTRACIJA ODJELA</t>
  </si>
  <si>
    <t>PROGRAM 4001: PRIPREMA I DONOŠENJE AKATA IZ DJELOKRUGA ODJELA</t>
  </si>
  <si>
    <t>AKTIVNOST A401001: ADMINISTRATIVNO, TEHNIČKO I STRUČNO OSOBLJE</t>
  </si>
  <si>
    <t>Tekuće donacije-zakupnina Dom sportova Mate Parlov</t>
  </si>
  <si>
    <t>AKTIVNOST A301002: IZRADA PROSTORNIH I DETALJNIH PLANOVA UREĐENJA</t>
  </si>
  <si>
    <t>GLAVA 00402 KOMUNALNO GOSPODARSTVO</t>
  </si>
  <si>
    <t xml:space="preserve"> PROGRAM:4002 PRIPREMA ZEMLJIŠTA</t>
  </si>
  <si>
    <t>AKTIVNOST A402001: PRIPREMA ZEMLJIŠTA</t>
  </si>
  <si>
    <t>KAPITALNI PROJEKAT K402001: KUPNJA POSLOVNOG OBJEKTA -ZGRADA BRAVARIJE D.O.O. PULA</t>
  </si>
  <si>
    <t>Ostali građevinski objekti- gradnja kapitalnih objekata-vanjska igrališta Talijanske škole</t>
  </si>
  <si>
    <t xml:space="preserve"> PROGRAM 4003: IZGRADNJA</t>
  </si>
  <si>
    <t xml:space="preserve"> PROGRAM 4004: ODRŽAVANJE KOMUNALNE INFRASTRUKTURE</t>
  </si>
  <si>
    <t xml:space="preserve">Uređaji, strojevi i oprema za ostale namjene-dizalo </t>
  </si>
  <si>
    <t>Usluge tekućeg i investicijskog održavanja građevinskih objekata-građevinsko-obrtnički radovi u Sergijevaca 2</t>
  </si>
  <si>
    <t>FUNKCIJSKA KLASIFIKACIJA 0660 - RASHODI VEZANI ZA STANOVANJE I KOMUNALNE POGODNOSTI KOJE NISU DRUGDJE SVRSTANE</t>
  </si>
  <si>
    <t>Ceste, željeznice i slični građevinski objekti - izgradnja komunalne infrastrukture
- stvarni troškovi gradnje</t>
  </si>
  <si>
    <t xml:space="preserve">Tekuće donacije </t>
  </si>
  <si>
    <t xml:space="preserve">Ostali nespomenuti rashodi poslovanja-sudske pristojbe   </t>
  </si>
  <si>
    <t>Tekuće pomoći iz državnog proračuna za predškolski odgoj</t>
  </si>
  <si>
    <t>Tekuće donacije u novcu - udruge proizašle iz rata</t>
  </si>
  <si>
    <t>Tekuće donacije u novcu - sindikalne organizacije</t>
  </si>
  <si>
    <t>FUNKCIJSKA KLASIFIKACIJA 0660 - RASHODI VEZANI ZA STANOVANJE
I KOMUNALNE POGODNOSTI KOJE NISU DRUGDJE SVRSTANE</t>
  </si>
  <si>
    <t>FUNKCIJSKA KLASIFIKACIJA 0443 - GRAĐEVINARSTVO</t>
  </si>
  <si>
    <t>KORISNIK: VIJEĆE TALIJANSKE NACIONALNE MANJINE</t>
  </si>
  <si>
    <t>KORISNIK: VIJEĆE ROMSKE NACIONALNE MANJINE</t>
  </si>
  <si>
    <t>KORISNIK: VIJEĆE MAĐARSKE NACIONALNE MANJINE</t>
  </si>
  <si>
    <t>KORISNIK: VIJEĆE SRPSKE NACIONALNE MANJINE</t>
  </si>
  <si>
    <t>KORISNIK: VIJEĆE MAKEDONSKE NACIONALNE MANJINE</t>
  </si>
  <si>
    <t>KORISNIK: VIJEĆE CRNOGORSKE NACIONALNE MANJINE</t>
  </si>
  <si>
    <t>KORISNIK: VIJEĆE SLOVENSKE NACIONALNE MANJINE</t>
  </si>
  <si>
    <t>KORISNIK: VIJEĆE ALBANSKE NACIONALNE MANJNE</t>
  </si>
  <si>
    <t>KORISNIK: VIJEĆE BOŠNJAČKE NACIONALNE MANJINE</t>
  </si>
  <si>
    <t>KORISNIK : MJESNI ODBOR STARI GRAD</t>
  </si>
  <si>
    <t>KORISNIK : MJESNI ODBOR GREGOVICA</t>
  </si>
  <si>
    <t>KORISNIK: MJESNI ODBOR NOVA VERUDA</t>
  </si>
  <si>
    <t>KORISNIK: MJESNI ODBOR MONTE ZARO</t>
  </si>
  <si>
    <t>KORISNIK: MJESNI ODBOR VIDIKOVAC</t>
  </si>
  <si>
    <t>KORISNIK: MJESNI ODBOR VALDEBEK</t>
  </si>
  <si>
    <t>KORISNIK: MJESNI ODBOR ŠTINJAN</t>
  </si>
  <si>
    <t>KORISNIK: MJESNI ODBOR BUSOLER</t>
  </si>
  <si>
    <t>KORISNIK: MJESNI ODBOR ARENA</t>
  </si>
  <si>
    <t>KORISNIK: MJESNI ODBOR SV. POLIKARP SISPLAC</t>
  </si>
  <si>
    <t>KORISNIK: MJESNI ODBOR KAŠTANJER</t>
  </si>
  <si>
    <t>KORISNIK: MJESNI ODBOR VELI VRH</t>
  </si>
  <si>
    <t>KORISNIK: MJESNI ODBOR MONVIDAL</t>
  </si>
  <si>
    <t>KORISNIK: MJESNI ODBOR ŠIJANA</t>
  </si>
  <si>
    <t>KORISNIK: MJESNI ODBOR STOJA</t>
  </si>
  <si>
    <t>KORISNIK : MJESNI ODBOR VERUDA</t>
  </si>
  <si>
    <t>Ceste, željeznice i slični građevinski objekti - izgradnja komunalne infrastrukture-građenje sustava opskrbe pitkom vodom i građenje sustava odvodnje i pročišćavanje otpadnih voda</t>
  </si>
  <si>
    <t>Ceste, željeznice i slični građevinski objekti - izgradnja komunalne infrastrukture-građenje nerazvrstanih cesta-sredstva iz prethodnih godina</t>
  </si>
  <si>
    <t>Ceste, željeznice i slični građevinski objekti - izgradnja komunalne infrastrukture-građenje sustava opskrbe pitkom vodom i građenje sustava odvodnje i pročišćavanje otpadnih voda-sredstva iz prethodnih godina</t>
  </si>
  <si>
    <t>Usluge tekućeg i investicijskog održavanja-održavanje kanala Pragrande</t>
  </si>
  <si>
    <t>Zemljište -otkupi i izvlaštenja-program gradnje-sredstva iz prethodnih godina</t>
  </si>
  <si>
    <t>Ceste, željeznice i slični građevinski objekti - izgradnja komunalne infrastrukture-građenje javnih površina-sredstva iz prethodnih godina</t>
  </si>
  <si>
    <t>Ceste, željeznice i slični građevinski objekti - izgradnja komunalne infrastrukture-građenje groblja-sredstva iz prethodnih godina</t>
  </si>
  <si>
    <t>Ceste, željeznice i slični građevinski objekti - izgradnja komunalne infrastrukture-građenje javne rasvjete-sredstva iz prethodnih godina</t>
  </si>
  <si>
    <t>Komunalne usluge - održavanje uređaja i objekata na pomorskom dobru</t>
  </si>
  <si>
    <t>Ostali građevinski objekti-uređenje naselja Štinjan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</si>
  <si>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</si>
  <si>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</si>
  <si>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</si>
  <si>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</si>
  <si>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</si>
  <si>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</si>
  <si>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</si>
  <si>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</si>
  <si>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</si>
  <si>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</si>
  <si>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</si>
  <si>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</si>
  <si>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</si>
  <si>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</si>
  <si>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</si>
  <si>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</si>
  <si>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27</t>
  </si>
  <si>
    <t>28</t>
  </si>
  <si>
    <t>29</t>
  </si>
  <si>
    <t>30</t>
  </si>
  <si>
    <t>33</t>
  </si>
  <si>
    <t>70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</si>
  <si>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</si>
  <si>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</si>
  <si>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</si>
  <si>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</si>
  <si>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</si>
  <si>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</si>
  <si>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</si>
  <si>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</si>
  <si>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</si>
  <si>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</si>
  <si>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</si>
  <si>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</si>
  <si>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</si>
  <si>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</si>
  <si>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</si>
  <si>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</si>
  <si>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</si>
  <si>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</si>
  <si>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</si>
  <si>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</si>
  <si>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</si>
  <si>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</si>
  <si>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</si>
  <si>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</si>
  <si>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</si>
  <si>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</si>
  <si>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</si>
  <si>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</si>
  <si>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</si>
  <si>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</si>
  <si>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</si>
  <si>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</si>
  <si>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</si>
  <si>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</si>
  <si>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</si>
  <si>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</si>
  <si>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</si>
  <si>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</si>
  <si>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</si>
  <si>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</si>
  <si>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</si>
  <si>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</si>
  <si>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</si>
  <si>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</si>
  <si>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</si>
  <si>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177</t>
  </si>
  <si>
    <t>178</t>
  </si>
  <si>
    <t>842</t>
  </si>
  <si>
    <t>8421</t>
  </si>
  <si>
    <t>PRIMLJENI ZAJMOVI OD BANAKA I OSTALIH FINANCIJSKIH INSTITUCIJA U JAVNOM SEKTORU</t>
  </si>
  <si>
    <t>PRIMICI OD ZADUŽIVANJA</t>
  </si>
  <si>
    <t>179</t>
  </si>
  <si>
    <t>181</t>
  </si>
  <si>
    <t>182</t>
  </si>
  <si>
    <t>183</t>
  </si>
  <si>
    <t>184</t>
  </si>
  <si>
    <t>185</t>
  </si>
  <si>
    <t>186</t>
  </si>
  <si>
    <t>187</t>
  </si>
  <si>
    <t>Zeleni otoci</t>
  </si>
  <si>
    <t>244</t>
  </si>
  <si>
    <t>274</t>
  </si>
  <si>
    <t>340</t>
  </si>
  <si>
    <t>371</t>
  </si>
  <si>
    <t>373</t>
  </si>
  <si>
    <t>470</t>
  </si>
  <si>
    <t>478</t>
  </si>
  <si>
    <t>479</t>
  </si>
  <si>
    <t>517</t>
  </si>
  <si>
    <t>554</t>
  </si>
  <si>
    <t>557</t>
  </si>
  <si>
    <t>558</t>
  </si>
  <si>
    <t>559</t>
  </si>
  <si>
    <t>560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</si>
  <si>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</si>
  <si>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</si>
  <si>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</si>
  <si>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</si>
  <si>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</si>
  <si>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</si>
  <si>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</si>
  <si>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</si>
  <si>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</si>
  <si>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</si>
  <si>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</si>
  <si>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</si>
  <si>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</si>
  <si>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</si>
  <si>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</si>
  <si>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</si>
  <si>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</si>
  <si>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</si>
  <si>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</si>
  <si>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</si>
  <si>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</si>
  <si>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</si>
  <si>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</si>
  <si>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</si>
  <si>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</si>
  <si>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</si>
  <si>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</si>
  <si>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</si>
  <si>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</si>
  <si>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609</t>
  </si>
  <si>
    <t>610</t>
  </si>
  <si>
    <t>612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</si>
  <si>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</si>
  <si>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</si>
  <si>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</si>
  <si>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</si>
  <si>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</si>
  <si>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</si>
  <si>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</si>
  <si>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</si>
  <si>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</si>
  <si>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</si>
  <si>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</si>
  <si>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</si>
  <si>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</si>
  <si>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</si>
  <si>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</si>
  <si>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</si>
  <si>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</si>
  <si>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</si>
  <si>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635</t>
  </si>
  <si>
    <t>636</t>
  </si>
  <si>
    <t>637</t>
  </si>
  <si>
    <t>638</t>
  </si>
  <si>
    <t>639</t>
  </si>
  <si>
    <t>640</t>
  </si>
  <si>
    <t>643</t>
  </si>
  <si>
    <t>644</t>
  </si>
  <si>
    <t>645</t>
  </si>
  <si>
    <t>646</t>
  </si>
  <si>
    <t>647</t>
  </si>
  <si>
    <t>648</t>
  </si>
  <si>
    <t>649</t>
  </si>
  <si>
    <t>650</t>
  </si>
  <si>
    <t>653</t>
  </si>
  <si>
    <t>654</t>
  </si>
  <si>
    <t>655</t>
  </si>
  <si>
    <t>656</t>
  </si>
  <si>
    <t>657</t>
  </si>
  <si>
    <t>660</t>
  </si>
  <si>
    <t>661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</si>
  <si>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</si>
  <si>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</si>
  <si>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</si>
  <si>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</si>
  <si>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</si>
  <si>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</si>
  <si>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</si>
  <si>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</si>
  <si>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</si>
  <si>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</si>
  <si>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</si>
  <si>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</si>
  <si>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</si>
  <si>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</si>
  <si>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</si>
  <si>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</si>
  <si>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</si>
  <si>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</si>
  <si>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</si>
  <si>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684</t>
  </si>
  <si>
    <t>686</t>
  </si>
  <si>
    <t>687</t>
  </si>
  <si>
    <t>688</t>
  </si>
  <si>
    <t>689</t>
  </si>
  <si>
    <t>690</t>
  </si>
  <si>
    <t>691</t>
  </si>
  <si>
    <t>692</t>
  </si>
  <si>
    <t>Tekuće pomoći iz gradskih proračuna za Dom za djecu, mladež i odrasle osobe s cerebralnom paralizom</t>
  </si>
  <si>
    <t>Tekuće pomoći iz općinskih proračuna za predškolski odgoj</t>
  </si>
  <si>
    <t>Tekuće pomoći iz općinskih proračuna za Dom za djecu, mladež i odrasle osobe s cerebralnom paralizom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</si>
  <si>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</si>
  <si>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</si>
  <si>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</si>
  <si>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</si>
  <si>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</si>
  <si>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</si>
  <si>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</si>
  <si>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</si>
  <si>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</si>
  <si>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703</t>
  </si>
  <si>
    <t>704</t>
  </si>
  <si>
    <t>705</t>
  </si>
  <si>
    <t>706</t>
  </si>
  <si>
    <t>707</t>
  </si>
  <si>
    <t>708</t>
  </si>
  <si>
    <t>709</t>
  </si>
  <si>
    <t>710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</si>
  <si>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</si>
  <si>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</si>
  <si>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</si>
  <si>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</si>
  <si>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</si>
  <si>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</si>
  <si>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</si>
  <si>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</si>
  <si>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</si>
  <si>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722</t>
  </si>
  <si>
    <t>723</t>
  </si>
  <si>
    <t>724</t>
  </si>
  <si>
    <t>725</t>
  </si>
  <si>
    <t>726</t>
  </si>
  <si>
    <t>727</t>
  </si>
  <si>
    <t>728</t>
  </si>
  <si>
    <t>Ostala nematerijalna proizvedena imovina - idejno rješenje sustava odvodnje</t>
  </si>
  <si>
    <t>AKTIVNOST 502006: OSTALI PROGRAMI U ODGOJU I OBRAZOVANJU</t>
  </si>
  <si>
    <t>AKTIVNOST A503002:DRUGI PROGRAMI U PREDŠKOLSKOM ODGOJU</t>
  </si>
  <si>
    <t>Usluge tekućeg i investicijskog održavanja- povrat ulaganja Trg I istarske brigade</t>
  </si>
  <si>
    <t>Uređaji, strojevi i oprema za ostale namjene- oprema za regulaciju prometa</t>
  </si>
  <si>
    <t>231</t>
  </si>
  <si>
    <t>243</t>
  </si>
  <si>
    <t>247</t>
  </si>
  <si>
    <t>280</t>
  </si>
  <si>
    <t>281</t>
  </si>
  <si>
    <t>Ostali nespomenuti rashodi poslovanja-aktivnosti Vijeća za socijalnu politiku</t>
  </si>
  <si>
    <t>Usluge tekućeg i investicijskog održavanja - udruge u socijalnoj skrbi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</si>
  <si>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</si>
  <si>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</si>
  <si>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</si>
  <si>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</si>
  <si>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</si>
  <si>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</si>
  <si>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</si>
  <si>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</si>
  <si>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</si>
  <si>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</si>
  <si>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</si>
  <si>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</si>
  <si>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</si>
  <si>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</si>
  <si>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307</t>
  </si>
  <si>
    <t>308</t>
  </si>
  <si>
    <t>334</t>
  </si>
  <si>
    <t>335</t>
  </si>
  <si>
    <t>336</t>
  </si>
  <si>
    <t>337</t>
  </si>
  <si>
    <t>338</t>
  </si>
  <si>
    <t>339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</si>
  <si>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</si>
  <si>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</si>
  <si>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</si>
  <si>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</si>
  <si>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</si>
  <si>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</si>
  <si>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</si>
  <si>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</si>
  <si>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</si>
  <si>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</si>
  <si>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364</t>
  </si>
  <si>
    <t>365</t>
  </si>
  <si>
    <t>366</t>
  </si>
  <si>
    <t>367</t>
  </si>
  <si>
    <t>368</t>
  </si>
  <si>
    <t>369</t>
  </si>
  <si>
    <t>370</t>
  </si>
  <si>
    <t>275</t>
  </si>
  <si>
    <t>279</t>
  </si>
  <si>
    <t>Tekuće donacije  u novcu -intervencije u veterinarstvu</t>
  </si>
  <si>
    <t>3113</t>
  </si>
  <si>
    <t>Plaće za prekovremeni rad</t>
  </si>
  <si>
    <t>4226</t>
  </si>
  <si>
    <t>TEKUĆI PROJEKAT:T202004 STRATEGIJA RAZVOJA GRADA PULE</t>
  </si>
  <si>
    <t xml:space="preserve">Sportska oprema </t>
  </si>
  <si>
    <t>Tekuće donacije u novcu-plaće i materijalni troškovi</t>
  </si>
  <si>
    <t>Tekuće donacije u novcu-programi</t>
  </si>
  <si>
    <t xml:space="preserve">Ostala nematerijalna proizvedena imovina </t>
  </si>
  <si>
    <t>Tekuće donacije u novcu-SAKUD i članice</t>
  </si>
  <si>
    <t>Tekuće donacije  u novcu - socijalne akcije u Mjesnim odborima</t>
  </si>
  <si>
    <t>Tekuće donacije u novcu-ostali programi</t>
  </si>
  <si>
    <t>Tekuće donacije u novcu-Nove medijske kulture i kultura mladih</t>
  </si>
  <si>
    <t>Naknade građanima i kućanstvima u novcu - prijevoz učenika</t>
  </si>
  <si>
    <t>Dodatna ulaganja za ostalu nefinancijsku imovinu-Centar udruga Rojc</t>
  </si>
  <si>
    <t>Dodatna ulaganja za ostalu nefinancijsku imovinu-MMC LUKA</t>
  </si>
  <si>
    <t>64238</t>
  </si>
  <si>
    <t>63323</t>
  </si>
  <si>
    <t>Kapitalne pomoći iz državnog proračuna za OŠ Veli Vrh</t>
  </si>
  <si>
    <t>6632</t>
  </si>
  <si>
    <t>Kapitalne donacije</t>
  </si>
  <si>
    <t>66321</t>
  </si>
  <si>
    <t>66323</t>
  </si>
  <si>
    <t>64131</t>
  </si>
  <si>
    <t>64132</t>
  </si>
  <si>
    <t>63313</t>
  </si>
  <si>
    <t>Tekuće pomoći iz gradskog proračuna za financiranje JVP</t>
  </si>
  <si>
    <t>Tekuće pomoći iz općinskih proračuna za financiranje JVP</t>
  </si>
  <si>
    <t>Prihodi od nadoknade šteta s osnova osiguranja OŠ Veli Vrh</t>
  </si>
  <si>
    <t>Kapitalne donacije od trgovačkih društava</t>
  </si>
  <si>
    <t>PRIHODI OD PRODAJE NEPROIZVEDENE DUGOTRAJNE IMOVINE</t>
  </si>
  <si>
    <t>RASHODI ZA NABAVU NEPROIZVEDENE DUGOTRAJNE IMOVINE</t>
  </si>
  <si>
    <t>Vera Radolović, dipl.oec.</t>
  </si>
  <si>
    <t xml:space="preserve">       PROČELNICA</t>
  </si>
  <si>
    <t>Dodatna ulaganja za ostalu nefinancijsku imovinu-SAKUD</t>
  </si>
  <si>
    <t>Tekuće donacije u novcu-Zaštita i očuvanje baštine</t>
  </si>
  <si>
    <t>Tekuće donacije u novcu-Centar udruga Rojc</t>
  </si>
  <si>
    <t>GLAVA 00301 - JAVNA UPRAVA I ADMINISTRACIJA ODJELA</t>
  </si>
  <si>
    <t>GLAVA 00801 - JAVNA UPRAVA I ADMINISTRACIJA ODJELA</t>
  </si>
  <si>
    <t>Ostali nespomenuti rashodi poslovanja - Europske integracije</t>
  </si>
  <si>
    <t>Usluge tekućeg i investicijskog održavanja-skloništa</t>
  </si>
  <si>
    <t>Ostali nespomenuti rashodi poslovanja-Razvoj civilne zaštite</t>
  </si>
  <si>
    <t>Ostali nespomenuti rashodi poslovanja-Područna vatrogasna zajednica</t>
  </si>
  <si>
    <t>Ostali nespomenuti rashodi poslovanja - rashodi za provedbu izbora za članove Vijeća mjesnih odbora</t>
  </si>
  <si>
    <t>NAKNADE ŠTETE ZAPOSLENICIMA</t>
  </si>
  <si>
    <t>3833</t>
  </si>
  <si>
    <t>Naknade štete zaposlenicima</t>
  </si>
  <si>
    <t>Usluge tekućeg i investicijskog održavanja objekata OŠ</t>
  </si>
  <si>
    <t>Usluge tekućeg i investicijskog održavanja -uređenje prostora Glazbene škole</t>
  </si>
  <si>
    <t>Zakupnine i najamnine-otplata leasinga za kombi ŠOO</t>
  </si>
  <si>
    <t>Ostali nespomenuti rashodi poslovanja-Vatrogasna zajednica Istarske županije</t>
  </si>
  <si>
    <t>FUNKCIJSKA KLASIFIKACIJA 0980 -USLUGE OBRAZOVANJA KOJE NISU
 DRUGDJE SVRSTANE</t>
  </si>
  <si>
    <t>Tekuće pomoći unutar opće države - Glazbena škola I.M.Ronjgov</t>
  </si>
  <si>
    <t>Usluge tekućeg i investicijskog održavanja -udruge u sportu</t>
  </si>
  <si>
    <t>Intelektualne i osobne usluge-usklađenje predš.odgoja s pedagoškim standardima</t>
  </si>
  <si>
    <t>Dodatna ulaganja za ostalu nefinancijsku imovinu-priprema investicija u predškolskom odgoju</t>
  </si>
  <si>
    <t>Uredski materijal i ostali materijalni rashodi-literatura</t>
  </si>
  <si>
    <t>Materijal i sirovine-didaktika</t>
  </si>
  <si>
    <t xml:space="preserve">Ostale usluge   </t>
  </si>
  <si>
    <t>Sportska i glazbena oprema</t>
  </si>
  <si>
    <t>AKTIVNOST A602003:ČITAONICA KLUBA UMIROVLJENIKA PULA</t>
  </si>
  <si>
    <t>Naknade građanima i kućanstvima u naravi - informatičko opismenjivanje starijih osoba</t>
  </si>
  <si>
    <t>Ostali nespomenuti rashodi poslovanja - Uvođenje ISO standarda</t>
  </si>
  <si>
    <t>AKTIVNOST A101006:UVOĐENJE ISO STANDARDA</t>
  </si>
  <si>
    <t>AKTIVNOST A101008: IZGRADNJA WIRELESS MREŽE</t>
  </si>
  <si>
    <t>AKTIVNOST A101007: RAZVOJ WEB SERVISA</t>
  </si>
  <si>
    <t>AKTIVNOST A101004: IZRADA WEB STRANICA</t>
  </si>
  <si>
    <t>FUNKCIJSKA KLASIFIKACIJA 1070 -SOCIJALNA POMOĆ STANOVNIŠTVU KOJE NIJE OBUHVAĆENO REDOVNIM SOCIJALNIM PROGRAMIMA</t>
  </si>
  <si>
    <t>IZDACI ZA DIONICE I UDJELE U GLAVNICI</t>
  </si>
  <si>
    <t>532</t>
  </si>
  <si>
    <t>DIONICE I UDJELI U GLAVNICI TRGOVAČKIH DRUŠTAVA U JAVNOM SEKTORU</t>
  </si>
  <si>
    <t>5321</t>
  </si>
  <si>
    <t>Tekuće donacije u novcu - sufinanciranje javnog prijevoza studenata</t>
  </si>
  <si>
    <t>Dionice i udjeli u glavnici trgovačkih društava u javnom sektoru</t>
  </si>
  <si>
    <t>Ostali građevinski objekti-izgradnja parkirališta</t>
  </si>
  <si>
    <t>Tekuće donacije u novcu-sufinanciranje rada PCP-a</t>
  </si>
  <si>
    <t>Tekuće donacije u novcu-scenski, dramski i filmski programi</t>
  </si>
  <si>
    <t>Poslovni objekti-kreditna sredstva</t>
  </si>
  <si>
    <t>Ostali nespomenuti prihodi - financiranje radova</t>
  </si>
  <si>
    <t>Ceste, željeznice i slični građevinski objekti - izgradnja komunalne infrastrukture
- financiranje radova</t>
  </si>
  <si>
    <t>Ostali građevinski objekti-izgradnja groblja u Štinjanu</t>
  </si>
  <si>
    <t>Kapitalne pomoći bankama i ostalim financijskim institucijama i trgovačkim društvima u javnom sektoru-otplata dijela kredita za nabavu autobusa</t>
  </si>
  <si>
    <t>Komunalne usluge - održavanje sustava odvodnje atmosferskih voda</t>
  </si>
  <si>
    <t>Uredska oprema i namještaj-računala i računalna oprema</t>
  </si>
  <si>
    <t>Ostala nematerijalna proizvedena imovina- projektna dokumentacija</t>
  </si>
  <si>
    <t xml:space="preserve">Intelektualne i osobne usluge  </t>
  </si>
  <si>
    <t>Ostale usluge-usluge pri registraciji prijevoznih sredstava</t>
  </si>
  <si>
    <t>Dio poreza na dohodak dobiven kroz potpore izravnanja za decentralizirane funkcije osnovnog školstva</t>
  </si>
  <si>
    <t>Subvencije poljoprivrednicima, obrtnicima, malim i srednjim poduzetnicima - subvencija kamata</t>
  </si>
  <si>
    <t>374</t>
  </si>
  <si>
    <t>375</t>
  </si>
  <si>
    <t>376</t>
  </si>
  <si>
    <t>377</t>
  </si>
  <si>
    <t>Tekuće donacije  u naravi</t>
  </si>
  <si>
    <t>Tekuće pomoći iz županijskog proračuna za ogrijev</t>
  </si>
  <si>
    <t>Boravišna pristojba</t>
  </si>
  <si>
    <t>Zemljište</t>
  </si>
  <si>
    <t>Stambeni objekti</t>
  </si>
  <si>
    <t>4263</t>
  </si>
  <si>
    <t>Umjetnička, literarna i znanstvena djela-kulturne manifestacije</t>
  </si>
  <si>
    <t>412</t>
  </si>
  <si>
    <t>NEMATERIJALNA IMOVINA</t>
  </si>
  <si>
    <t>4123</t>
  </si>
  <si>
    <t>Licence</t>
  </si>
  <si>
    <t>3294</t>
  </si>
  <si>
    <t>Članarine</t>
  </si>
  <si>
    <t>4225</t>
  </si>
  <si>
    <t>Instrumenti, uređaji i strojevi</t>
  </si>
  <si>
    <t>Energija -utrošak</t>
  </si>
  <si>
    <t>Usluge tekućeg i investicijskog održavanja-uređaji i objekti za regulaciju prometa</t>
  </si>
  <si>
    <t>3859</t>
  </si>
  <si>
    <t xml:space="preserve"> PLAN 2009</t>
  </si>
  <si>
    <t>PROGRAM: 2001 PRIPREMA I DONOŠENJE AKATA IZ DJELOKRUGA ODJELA</t>
  </si>
  <si>
    <t>Ostali izvanredni rashodi-Memorandum o razumijevanju Plinara d.o.o. Pula</t>
  </si>
  <si>
    <t>Ostali izvanredni rashodi</t>
  </si>
  <si>
    <t>Usluge tekućeg i investicijskog održavanja-udruge u kulturi</t>
  </si>
  <si>
    <t>Usluge tekućeg i investicijskog održavanja-Karlo Rojc</t>
  </si>
  <si>
    <t>Umjetnička, literarna i znanstvena djela-otkup povijesne građe</t>
  </si>
  <si>
    <t xml:space="preserve">Dionice i udjeli u glavnici trgovačkih društava u javnom sektoru-osnivanje ustanove </t>
  </si>
  <si>
    <t>Ostali nespomenuti rashodi poslovanja- Gradski fundus</t>
  </si>
  <si>
    <t>Ostali nespomenuti rashodi poslovanja- Gradski fundus-sredstva iz drugih izvora</t>
  </si>
  <si>
    <t>Ostali nespomenuti rashodi poslovanja- izrada Strategije Grada Pule</t>
  </si>
  <si>
    <t>Ostali nespomenuti rashodi poslovanja- SAKUD</t>
  </si>
  <si>
    <t>Uređaji, strojevi i oprema za ostale namjene-  oprema za provedbu mjera sigurnosti plivača</t>
  </si>
  <si>
    <t>PROGRAM 8001: PRIPREMA I DONOŠENJE AKATA IZ DJELOKRUGA SLUŽBE</t>
  </si>
  <si>
    <t>Uređaji, strojevi i oprema za ostale namjene-priključci</t>
  </si>
  <si>
    <t>Umjetnička, literarna i znanstvena djela</t>
  </si>
  <si>
    <t>141</t>
  </si>
  <si>
    <t>378</t>
  </si>
  <si>
    <t>Dodatna ulaganja za ostalu nefinancijsku imovinu-Meteorološka postaja</t>
  </si>
  <si>
    <t>68</t>
  </si>
  <si>
    <t>379</t>
  </si>
  <si>
    <t>FUNKCIJSKA KLASIFIKACIJA 0760 -POSLOVI I USLUGE ZDRAVSTVA KOJI NISU 
DRUGDJE SVRSTANI</t>
  </si>
  <si>
    <t>Plaće za redovan rad-drugi proračuni</t>
  </si>
  <si>
    <t>Ostali rashodi za zaposlene-drugi proračuni</t>
  </si>
  <si>
    <t>Doprinosi za zdravstveno osiguranje-drugi proračuni</t>
  </si>
  <si>
    <t>Doprinosi za zapošljavanje-drugi proračuni</t>
  </si>
  <si>
    <t>Naknade za prijevoz, za rad na terenu i odvojeni život-drugi proračuni</t>
  </si>
  <si>
    <t>Stručno usavršavanje zaposlenika-drugi proračuni</t>
  </si>
  <si>
    <t>Uredski materijal i ostali materijalni rashodi-drugi proračuni</t>
  </si>
  <si>
    <t>Materijal i sirovine-drugi proračuni</t>
  </si>
  <si>
    <t>Energija-drugi proračuni</t>
  </si>
  <si>
    <t>Materijal i dijelovi za tekuće i investicijsko održavanje-drugi proračuni</t>
  </si>
  <si>
    <t>Sitni inventar i auto gume-drugi proračuni</t>
  </si>
  <si>
    <t>Usluge telefona, pošte i prijevoza-drugi proračuni</t>
  </si>
  <si>
    <t>Usluge tekućeg i investicijskog održavanja-drugi proračuni</t>
  </si>
  <si>
    <t>Komunalne usluge-drugi proračuni</t>
  </si>
  <si>
    <t>Zdravstvene i veterinarske usluge-drugi proračuni</t>
  </si>
  <si>
    <t>Intelektualne i osobne usluge-drugi proračuni</t>
  </si>
  <si>
    <t>Računalne usluge-drugi proračuni</t>
  </si>
  <si>
    <t>Ostale usluge-drugi proračuni</t>
  </si>
  <si>
    <t>Naknade za rad predstavničkih i izvršnih tijela, povjerenstva i slično-drugi proračuni</t>
  </si>
  <si>
    <t>Premije osiguranja-drugi proračuni</t>
  </si>
  <si>
    <t>Bankarske usluge i usluge platnog prometa-drugi proračuni</t>
  </si>
  <si>
    <t>Uređaji, strojevi i oprema za ostale namjene-drugi proračuni</t>
  </si>
  <si>
    <t>Službena putovanja-drugi proračuni</t>
  </si>
  <si>
    <t>Zemljište -otkupi i izvlaštenja-stvarni troškovi gradnje</t>
  </si>
  <si>
    <t>Poslovni objekti-drugi proračuni</t>
  </si>
  <si>
    <t>Ostali nespomenuti rashodi poslovanja - Rashodi za obilježavanje "Prvog svibnja"</t>
  </si>
  <si>
    <t>Ostali nespomenuti rashodi poslovanja-Gorska služba spašavanja-Stanica Pula</t>
  </si>
  <si>
    <t>151</t>
  </si>
  <si>
    <t>152</t>
  </si>
  <si>
    <t>153</t>
  </si>
  <si>
    <t>154</t>
  </si>
  <si>
    <t>155</t>
  </si>
  <si>
    <t>156</t>
  </si>
  <si>
    <t>3821</t>
  </si>
  <si>
    <t xml:space="preserve">Kapitalne donacije neprofitnim organizacijama-otplata kredita za izgradnju zapadne tribine stadiona Aldo Drosina </t>
  </si>
  <si>
    <t>Kapitalne donacije neprofitnim organizacijama</t>
  </si>
  <si>
    <t xml:space="preserve">KAPITALNE DONACIJE  </t>
  </si>
  <si>
    <t>Ostala nematerijalna proizvedena imovina - priprema za gradnju prema Programu gradnje</t>
  </si>
  <si>
    <t>386</t>
  </si>
  <si>
    <t>380</t>
  </si>
  <si>
    <t>382</t>
  </si>
  <si>
    <t>383</t>
  </si>
  <si>
    <t>384</t>
  </si>
  <si>
    <t>387</t>
  </si>
  <si>
    <t>388</t>
  </si>
  <si>
    <t>389</t>
  </si>
  <si>
    <t>390</t>
  </si>
  <si>
    <t>391</t>
  </si>
  <si>
    <t>392</t>
  </si>
  <si>
    <t>393</t>
  </si>
  <si>
    <t>394</t>
  </si>
  <si>
    <t>396</t>
  </si>
  <si>
    <t>397</t>
  </si>
  <si>
    <t>398</t>
  </si>
  <si>
    <t>399</t>
  </si>
  <si>
    <t>401</t>
  </si>
  <si>
    <t>402</t>
  </si>
  <si>
    <t>405</t>
  </si>
  <si>
    <t>406</t>
  </si>
  <si>
    <t>Ostali nespomenuti prihodi - stvarni troškovi gradnje (zemljište)</t>
  </si>
  <si>
    <t>176</t>
  </si>
  <si>
    <t>4124</t>
  </si>
  <si>
    <t>Ostala prava-ured državne uprave u Istarske Županije</t>
  </si>
  <si>
    <t>Ostala prava</t>
  </si>
  <si>
    <t xml:space="preserve">Ostali nespomenuti rashodi poslovanja </t>
  </si>
  <si>
    <t>GLAVA 00403 GOSPODARENJE IMOVINOM</t>
  </si>
  <si>
    <t>Komunalne usluge - održavanje nerazvrstanih cesta</t>
  </si>
  <si>
    <t>Komunalne usluge - održavanje čistoće javnih površina</t>
  </si>
  <si>
    <t>Komunalne usluge - provedba studije energetske učinkovitosti</t>
  </si>
  <si>
    <t>AKTIVNOST A403001: ODRŽAVANJE STANOVA I POSLOVNIH PROSTORA</t>
  </si>
  <si>
    <t>AKTIVNOST A403002: KUPNJA ZEMLJIŠTA RADI RJEŠAVANJA IMOVINSKIH ODNOSA</t>
  </si>
  <si>
    <t xml:space="preserve"> PROGRAM 4006: GOSPODARENJE IMOVINOM</t>
  </si>
  <si>
    <t>Ostala uredska oprema - zaštita podataka</t>
  </si>
  <si>
    <t>4262</t>
  </si>
  <si>
    <t>Ulaganja u računalne programe</t>
  </si>
  <si>
    <t>Tekuće donacije u novcu - vrtićima izvan grada Pule</t>
  </si>
  <si>
    <t>175</t>
  </si>
  <si>
    <t>Ostali poslovni građevinski objekti</t>
  </si>
  <si>
    <t>Dio poreza na dohodak dobiven kroz potpore izravnanja za decentralizirane funkcije  vatrogastva</t>
  </si>
  <si>
    <t>Ostali nespomenuti prihodi - namjenski prihodi za izgradnju Sustava javne odvodnje i zaštite voda Istarske županije</t>
  </si>
  <si>
    <t>Ostala prava-izgradnja Sustava javne odvodnje i zaštite voda Istarske županije</t>
  </si>
  <si>
    <t>407</t>
  </si>
  <si>
    <t>Prihodi od zakupa nekretnina - prihodi od uporabe javnih površina</t>
  </si>
  <si>
    <t>Prihodi od zakupa nekretnina - stanovi</t>
  </si>
  <si>
    <t>Prihodi od zakupa nekretnina - poslovni prostori</t>
  </si>
  <si>
    <t>Prihodi od iznajmljivanja i zakupa imovine - DTK mreža</t>
  </si>
  <si>
    <t>297</t>
  </si>
  <si>
    <t>298</t>
  </si>
  <si>
    <t>299</t>
  </si>
  <si>
    <t>300</t>
  </si>
  <si>
    <t>318</t>
  </si>
  <si>
    <t>319</t>
  </si>
  <si>
    <t>320</t>
  </si>
  <si>
    <t>363</t>
  </si>
  <si>
    <t>395</t>
  </si>
  <si>
    <t>64229</t>
  </si>
  <si>
    <t>561</t>
  </si>
  <si>
    <t>562</t>
  </si>
  <si>
    <t>564</t>
  </si>
  <si>
    <t>565</t>
  </si>
  <si>
    <t>566</t>
  </si>
  <si>
    <t>567</t>
  </si>
  <si>
    <t>568</t>
  </si>
  <si>
    <t>Subvencije trgovačkim društvima u javnom sektoru - subvencije javnom gradskom prijevozu, otplata kredita za nabavu autobusa</t>
  </si>
  <si>
    <t xml:space="preserve"> PLAN 2008</t>
  </si>
  <si>
    <t>PLAN 2008</t>
  </si>
  <si>
    <t>634</t>
  </si>
  <si>
    <t>POMOĆI OD OSTALIH SUBJEKATA UNUTAR OPĆE DRŽAVE</t>
  </si>
  <si>
    <t>6342</t>
  </si>
  <si>
    <t>TEKUĆI PROJEKAT T502001: OPREMANJE OSNOVNIH ŠKOLA</t>
  </si>
  <si>
    <t>TEKUĆI PROJEKAT T502002: HITNE INTERVENCIJE</t>
  </si>
  <si>
    <t>KAPITALNI PROJEKAT K502001: ULAGANJA U OSNOVNE ŠKOLE</t>
  </si>
  <si>
    <t>KAPITALNI PROJEKAT K502002: OPREMANJE I UREĐENJE OSNOVNIH ŠKOLA</t>
  </si>
  <si>
    <t>467</t>
  </si>
  <si>
    <t>553</t>
  </si>
  <si>
    <t>555</t>
  </si>
  <si>
    <t>556</t>
  </si>
  <si>
    <t>Kapitalne pomoći od izvanproračunskih fondova za zbrinjavanje otpada</t>
  </si>
  <si>
    <t>Ostali nespomenuti rashodi poslovanja - Izrada Web stranica</t>
  </si>
  <si>
    <t>Usluge tekućeg i investicijskog održavanja-kontroling</t>
  </si>
  <si>
    <t>Zemljište -otkupi i izvlaštenja-program ulaganja u prometnu infrastrukturu</t>
  </si>
  <si>
    <t>Ostala nematerijalna proizvedena imovina- projektna dokumentacija prema programu ulaganja u prometnu infrastrukturu</t>
  </si>
  <si>
    <t>Dodatna ulaganja za ostalu nefinancijsku imovinu-izvođenje radova prema programu ulaganja u prometnu infrastrukturu</t>
  </si>
  <si>
    <t>Ostali građevinski objekti-uređenje kuće umjetnika</t>
  </si>
  <si>
    <t>Ostali nespomenuti prihodi - kuća umjetnika</t>
  </si>
  <si>
    <t>Tekuće pomoći iz državnog proračuna za sufinanciranje plaća službenika za lokacijske i građevinske dozvole</t>
  </si>
  <si>
    <t>Tekuće pomoći unutar opće države - Povijesni muzej Istre</t>
  </si>
  <si>
    <t>AKTIVNOST A602004:DOM ZA DJECU, MLADEŽ I ODRASLE OSOBE S CEREBRALNOM PARALIZOM</t>
  </si>
  <si>
    <t>Ostali građevinski objekti-uređenje Dječjeg centra</t>
  </si>
  <si>
    <t>Tekuće pomoći iz županijskog proračuna za Dom za djecu, mladež i odrasle osobe s cerebralnom paralizom</t>
  </si>
  <si>
    <t>Tekuće pomoći iz državnog proračuna za Dom za djecu, mladež i odrasle osobe s cerebralnom paralizom</t>
  </si>
  <si>
    <t>Kamate na primljene zajmove od inozemnih banaka i ostalih financijskih institucija izvan javnog sektora</t>
  </si>
  <si>
    <t xml:space="preserve">Ostali nespomenuti rashodi poslovanja  </t>
  </si>
  <si>
    <t>6332</t>
  </si>
  <si>
    <t>Energija - javna rasvjeta</t>
  </si>
  <si>
    <t>Tekuće donacije  u novcu - nepredviđene intervencije</t>
  </si>
  <si>
    <t>6118</t>
  </si>
  <si>
    <t>Ostali građevinski objekti- gradnja kapitalnih objekata</t>
  </si>
  <si>
    <t>Komunalne usluge - održavanje gradskog groblja</t>
  </si>
  <si>
    <t>Komunalne usluge - održavanje javne rasvjete</t>
  </si>
  <si>
    <t>Komunalne usluge - ostala tekuća održavanja</t>
  </si>
  <si>
    <t>Tekuće donacije u novcu - nepredviđene intervencije</t>
  </si>
  <si>
    <t>Stambeni objekti-izgradnja i kupnja stanova</t>
  </si>
  <si>
    <t>Porezi na korištenje dobara ili izvođenje aktivnosti - porez na reklame</t>
  </si>
  <si>
    <t xml:space="preserve">Intelektualne i osobne usluge </t>
  </si>
  <si>
    <t>Ostale pristojbe</t>
  </si>
  <si>
    <t>Kamate za primljene zajmove od  inozemnih banaka i ostalih financijskih institucija izvan javnog sektora</t>
  </si>
  <si>
    <t>301</t>
  </si>
  <si>
    <t>302</t>
  </si>
  <si>
    <t>303</t>
  </si>
  <si>
    <t>304</t>
  </si>
  <si>
    <t>305</t>
  </si>
  <si>
    <t>306</t>
  </si>
  <si>
    <t>309</t>
  </si>
  <si>
    <t>310</t>
  </si>
  <si>
    <t>324</t>
  </si>
  <si>
    <t>325</t>
  </si>
  <si>
    <t>326</t>
  </si>
  <si>
    <t>327</t>
  </si>
  <si>
    <t>328</t>
  </si>
  <si>
    <t>330</t>
  </si>
  <si>
    <t>331</t>
  </si>
  <si>
    <t>332</t>
  </si>
  <si>
    <t>333</t>
  </si>
  <si>
    <t xml:space="preserve">Otplata glavnice primljenih zajmova od inozemnih banaka i ostalih financijskih institucija </t>
  </si>
  <si>
    <t>Ostala nematerijalna proizvedena imovina - priprema zemljišta</t>
  </si>
  <si>
    <t>Tekuće donacije u novcu vjerskim zajednicama</t>
  </si>
  <si>
    <t>Tekuće donacije u novcu nacionalnim zajednicama i manjinama</t>
  </si>
  <si>
    <t>Tekuće donacije u novcu udrugama građana i političkim strankama</t>
  </si>
  <si>
    <t>POMOĆI IZ INOZEMSTVA (DAROVNICE) I OD SUBJEKATA UNUTAR OPĆE DRŽAVE</t>
  </si>
  <si>
    <t>Uredski materijal i ostali materijalni rashodi-potpore izravnanja</t>
  </si>
  <si>
    <t>Energija-potpore izravnanja</t>
  </si>
  <si>
    <t>Zakupnine i najamnine-potpore izravnanja</t>
  </si>
  <si>
    <t>Zdravstvene i veterinarske usluge-potpore izravnanja</t>
  </si>
  <si>
    <t>Naknade građanima i kućanstvima u naravi - prijevoz učenika-potpore izravnanja</t>
  </si>
  <si>
    <t>Usluge tekućeg i investicijskog održavanja građevinskih objekata- opremanje-potpore izravnanja</t>
  </si>
  <si>
    <t>Ostale usluge tekućeg i investicijskog održavanja - hitne intervencije-potpore izravnanja</t>
  </si>
  <si>
    <t>Subvencije poljoprivrednicima, obrtnicima, malim i srednjim poduzetnicima - subvencije za intervencije u gospodarstvu</t>
  </si>
  <si>
    <t>Kapitalne donacije neprofitnim organizacijama-otplata kredita za nabavu opreme i izgradnju Kina Valli</t>
  </si>
  <si>
    <t>Tekuće pomoći iz državnog proračuna za nabavu računalne opreme za invalidne osobe</t>
  </si>
  <si>
    <t>Ostali nespomenuti rashodi poslovanja- izdaci za prometnu jedinicu mladeži</t>
  </si>
  <si>
    <t>Subvencije trgovačkim društvima u javnom sektoru - subvencije javnom gradskom prijevozu</t>
  </si>
  <si>
    <t>Uređaji, strojevi i oprema za ostale namjene- urbana oprema</t>
  </si>
  <si>
    <t>Naknade građanima i kućanstvima u naravi - Ukop nezbrinutih osoba</t>
  </si>
  <si>
    <t>Naknade građanima i kućanstvima u naravi - Prehrana - predškolski odgoj</t>
  </si>
  <si>
    <t>Naknade građanima i kućanstvima u naravi - Prehrana - škole</t>
  </si>
  <si>
    <t>Tekuće pomoći unutar opće države - Istarski domovi zdravlja</t>
  </si>
  <si>
    <t>Naknade građanima i kućanstvima u naravi - Prehrana - produženi boravak</t>
  </si>
  <si>
    <t>Naknade građanima i kućanstvima u naravi - Prehrana - starije osobe</t>
  </si>
  <si>
    <t>Naknade građanima i kućanstvima u novcu - Novorođenačka naknada</t>
  </si>
  <si>
    <t>Naknade građanima i kućanstvima u naravi - Sufinanciranje boravka djece u Domu za cerebralnu paralizu</t>
  </si>
  <si>
    <t>Ostali građevinski objekti-izgradnja sustava odvodnje i pročišćavanja otpadnih voda grada Pule</t>
  </si>
  <si>
    <t>Ostali nespomenuti prihodi - namjenski prihodi za odvodnju i pročišćavanje otpadnih voda grada Pule</t>
  </si>
  <si>
    <t>Ostala nematerijalna proizvedena imovina - projektna dokumentacija -poslovna zgrada Sv. Ivan</t>
  </si>
  <si>
    <t>Komunalne usluge - deratizacija i dezinsekcija</t>
  </si>
  <si>
    <t>Zdravstvene i veterinarske mjere-opće mjere za sprečavanje zaraznih bolesti</t>
  </si>
  <si>
    <t>Naknade građanima i kućanstvima u naravi - preventivna mamografija</t>
  </si>
  <si>
    <t>Naknade građanima i kućanstvima u naravi - dodatna zdravstvena njega</t>
  </si>
  <si>
    <t>Zdravstvene i veterinarske mjere-veterinarske mjere</t>
  </si>
  <si>
    <t>Ostali nespomenuti prihodi - namjenski prihodi od operatera-Karlo Rojc</t>
  </si>
  <si>
    <t>Usluge tekućeg i investicijskog održavanja-Karlo Rojc, sredstva od operatera</t>
  </si>
  <si>
    <t>Ostali građevinski objekti- gradnja kapitalnih objekata-deponij Kaštijun-sredstva Fonda</t>
  </si>
  <si>
    <t>POMOĆI DANE U INOZEMSTVO I UNUTAR OPĆE DRŽAVE</t>
  </si>
  <si>
    <t>Usluge tekućeg i investicijskog održavanja- izdaci za pričuvu</t>
  </si>
  <si>
    <t>Zemljište - otkupi i izvlaštenja</t>
  </si>
  <si>
    <t>Zemljište -otkupi i izvlaštenja</t>
  </si>
  <si>
    <t>Naknade građanima i kućanstvima u novcu - stipendije i školarine</t>
  </si>
  <si>
    <t>Dodatna ulaganja za ostalu nefinancijsku imovinu-izrada projektne dokumentacije za prostor Zbirke Motika</t>
  </si>
  <si>
    <t>Ceste, željeznice i slični građevinski objekti - izgradnja komunalne infrastrukture</t>
  </si>
  <si>
    <t>Usluge tekućeg i investicijskog održavanja - stanova</t>
  </si>
  <si>
    <t>Usluge tekućeg i investicijskog održavanja- poslovnih prostora</t>
  </si>
  <si>
    <t>Tekuće donacije u novcu - školstvo</t>
  </si>
  <si>
    <t>Naknade za rad predstavničkih i izvršnih tijela, povjerenstava i slično</t>
  </si>
  <si>
    <t>Naknade građanima i kućanstvima u naravi - Sufinanciranje cijene prijevoza</t>
  </si>
  <si>
    <t xml:space="preserve">Otplata glavnice primljenih zajmova od inozemnih banaka i ostalih financijskih
institucija </t>
  </si>
  <si>
    <t>PRIMLJENE OTPLATE (POVRATI) GLAVNICE DANIH ZAJMOVA</t>
  </si>
  <si>
    <t>PRIMICI (POVRATI) GLAVNICE ZAJMOVA DANIH BANKAMA I OSTALIM FINANCIJSKIH  INSTITUCIJAMA U JAVNOM SEKTORU</t>
  </si>
  <si>
    <t>Kapitalne pomoći iz državnog proračuna za izgradnju zaobilaznice</t>
  </si>
  <si>
    <t>Kapitalne pomoći iz gradskog proračuna za OŠ veli Vrh</t>
  </si>
  <si>
    <t>63321</t>
  </si>
  <si>
    <t>Kapitalne pomoći iz županijskog proračuna za OŠ Veli Vrh</t>
  </si>
  <si>
    <t>Kapitalne pomoći od izvanproračunskih korisnika - Županijska uprava za ceste</t>
  </si>
  <si>
    <t>Primljeni zajmovi od banaka i ostalih financijskih institucija u javnom sektoru-OŠ Veli Vrh</t>
  </si>
  <si>
    <t>A. RAČUN PRIHODA I RASHODA</t>
  </si>
  <si>
    <t>RAZLIKA - VIŠAK/MANJAK</t>
  </si>
  <si>
    <t>B. RASPOLOŽIVA SREDSTVA IZ PRETHODNIH GODINA</t>
  </si>
  <si>
    <t>Raspoloživa sredstva iz prethodnih godina</t>
  </si>
  <si>
    <t>Primici od financijske imovine i zaduživanja</t>
  </si>
  <si>
    <t>Izdaci za financijsku imovinu i otplate zajmova</t>
  </si>
  <si>
    <t>NETO ZADUŽIVANJE/FINANCIRANJE</t>
  </si>
  <si>
    <t>VIŠAK/MANJAK +
RASPOLOŽIVA SREDSTVA IZ PRETHODNIH GODINA +
NETO ZADUŽIVANJE/FINANCIRANJE</t>
  </si>
  <si>
    <t>SKUPINA</t>
  </si>
  <si>
    <t>PODSKUPINA</t>
  </si>
  <si>
    <t>ODJELJAK</t>
  </si>
  <si>
    <t>VRSTA PRIHODA</t>
  </si>
  <si>
    <t>61</t>
  </si>
  <si>
    <t>PRIHODI OD POREZA</t>
  </si>
  <si>
    <t>611</t>
  </si>
  <si>
    <t xml:space="preserve">POREZ I PRIREZ NA DOHODAK </t>
  </si>
  <si>
    <t>6111</t>
  </si>
  <si>
    <t>Porez i prirez na dohodak od nesamostalnog rada</t>
  </si>
  <si>
    <t>6112</t>
  </si>
  <si>
    <t>Porez i prirez na dohodak od samostalnih djelatnosti</t>
  </si>
  <si>
    <t>6113</t>
  </si>
  <si>
    <t>Gradske i općinske pristojbe i naknade</t>
  </si>
  <si>
    <t>Porez i prirez na dohodak od imovine i imovinskih prava</t>
  </si>
  <si>
    <t>6114</t>
  </si>
  <si>
    <t>Porez i prirez na dohodak od kapitala</t>
  </si>
  <si>
    <t>6117</t>
  </si>
  <si>
    <t>613</t>
  </si>
  <si>
    <t>6131</t>
  </si>
  <si>
    <t>6134</t>
  </si>
  <si>
    <t>614</t>
  </si>
  <si>
    <t>6142</t>
  </si>
  <si>
    <t>6145</t>
  </si>
  <si>
    <t>63</t>
  </si>
  <si>
    <t>633</t>
  </si>
  <si>
    <t>6331</t>
  </si>
  <si>
    <t>64</t>
  </si>
  <si>
    <t>PRIHODI OD IMOVINE</t>
  </si>
  <si>
    <t>641</t>
  </si>
  <si>
    <t>PRIHODI OD FINANCIJSKE IMOVINE</t>
  </si>
  <si>
    <t>6413</t>
  </si>
  <si>
    <t>642</t>
  </si>
  <si>
    <t>PRIHODI OD NEFINANCIJSKE IMOVINE</t>
  </si>
  <si>
    <t>6421</t>
  </si>
  <si>
    <t>Naknada za koncesiju na pomorskom dobru</t>
  </si>
  <si>
    <t>6422</t>
  </si>
  <si>
    <t>6423</t>
  </si>
  <si>
    <t>65</t>
  </si>
  <si>
    <t>PRIHODI OD ADMINISTRATIVNIH PRISTOJBI I PO
 POSEBNIM PROPISIMA</t>
  </si>
  <si>
    <t>651</t>
  </si>
  <si>
    <t>ADMINISTRATIVNE (UPRAVNE) PRISTOJBE</t>
  </si>
  <si>
    <t>6512</t>
  </si>
  <si>
    <t>6514</t>
  </si>
  <si>
    <t>652</t>
  </si>
  <si>
    <t>PRIHODI PO POSEBNIM PROPISIMA</t>
  </si>
  <si>
    <t>6523</t>
  </si>
  <si>
    <t>6526</t>
  </si>
  <si>
    <t>Tekuće pomoći iz državnog proračuna za projekat IN Fiore</t>
  </si>
  <si>
    <t>Tekuće pomoći iz državnog proračuna za projekat Adria Net</t>
  </si>
  <si>
    <t>66</t>
  </si>
  <si>
    <t xml:space="preserve">OSTALI PRIHODI </t>
  </si>
  <si>
    <t>662</t>
  </si>
  <si>
    <t>KAZNE</t>
  </si>
  <si>
    <t>I</t>
  </si>
  <si>
    <t>71</t>
  </si>
  <si>
    <t>711</t>
  </si>
  <si>
    <t>PRIHODI OD PRODAJE MATERIJALNE IMOVINE - PRIRODNA BOGATSTVA</t>
  </si>
  <si>
    <t>7111</t>
  </si>
  <si>
    <t>72</t>
  </si>
  <si>
    <t>721</t>
  </si>
  <si>
    <t>PRIHODI OD PRODAJE GRAĐEVINSKIH OBJEKATA</t>
  </si>
  <si>
    <t>7211</t>
  </si>
  <si>
    <t>7212</t>
  </si>
  <si>
    <t>II</t>
  </si>
  <si>
    <t>341</t>
  </si>
  <si>
    <t>403</t>
  </si>
  <si>
    <t>591</t>
  </si>
  <si>
    <t>685</t>
  </si>
  <si>
    <t>SVEUKUPNO PRIHODI OD PRODAJE NEFINANCIJSKE IMOVINE</t>
  </si>
  <si>
    <t>UKUPNO</t>
  </si>
  <si>
    <t>OPIS</t>
  </si>
  <si>
    <t>31</t>
  </si>
  <si>
    <t>RASHODI ZA ZAPOSLENE</t>
  </si>
  <si>
    <t>311</t>
  </si>
  <si>
    <t>PLAĆE</t>
  </si>
  <si>
    <t>3111</t>
  </si>
  <si>
    <t>312</t>
  </si>
  <si>
    <t>OSTALI RASHODI ZA ZAPOSLENE</t>
  </si>
  <si>
    <t>3121</t>
  </si>
  <si>
    <t>Ostali rashodi za zaposlene</t>
  </si>
  <si>
    <t>313</t>
  </si>
  <si>
    <t>DOPRINOSI NA PLAĆE</t>
  </si>
  <si>
    <t>3132</t>
  </si>
  <si>
    <t>Doprinosi za zdravstveno osiguranje</t>
  </si>
  <si>
    <t>3133</t>
  </si>
  <si>
    <t>Doprinosi za zapošljavanje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</si>
  <si>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</si>
  <si>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</si>
  <si>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</si>
  <si>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</si>
  <si>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</si>
  <si>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</si>
  <si>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</si>
  <si>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3213</t>
  </si>
  <si>
    <t>Stručno usavršavanje zaposlenika</t>
  </si>
  <si>
    <t>322</t>
  </si>
  <si>
    <t>RASHODI ZA MATERIJAL I ENERGIJU</t>
  </si>
  <si>
    <t>3221</t>
  </si>
  <si>
    <t>GLAVA 00901 - JAVNA UPRAVA I ADMINISTRACIJA ODJELA</t>
  </si>
  <si>
    <t>PROGRAM 9001: PRIPREMA I DONOŠENJE AKATA IZ DJELOKRUGA SLUŽBE</t>
  </si>
  <si>
    <t>AKTIVNOST:A900001 ADMINISTRATIVNO, TEHNIČKO I STRUČNO OSOBLJE</t>
  </si>
  <si>
    <t>569</t>
  </si>
  <si>
    <t>570</t>
  </si>
  <si>
    <t>571</t>
  </si>
  <si>
    <t>572</t>
  </si>
  <si>
    <t>573</t>
  </si>
  <si>
    <t>574</t>
  </si>
  <si>
    <t>575</t>
  </si>
  <si>
    <t>576</t>
  </si>
  <si>
    <t>UKUPNO RAZDJEL 009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</si>
  <si>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</si>
  <si>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</si>
  <si>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</si>
  <si>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</si>
  <si>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</si>
  <si>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</si>
  <si>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</si>
  <si>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</si>
  <si>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</si>
  <si>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</si>
  <si>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</si>
  <si>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</si>
  <si>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</si>
  <si>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</si>
  <si>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3234</t>
  </si>
  <si>
    <t>Komunalne usluge</t>
  </si>
  <si>
    <t>3235</t>
  </si>
  <si>
    <t>3236</t>
  </si>
  <si>
    <t>3237</t>
  </si>
  <si>
    <t>3238</t>
  </si>
  <si>
    <t>Računalne usluge</t>
  </si>
  <si>
    <t>3239</t>
  </si>
  <si>
    <t>Ostale usluge</t>
  </si>
  <si>
    <t>329</t>
  </si>
  <si>
    <t>3291</t>
  </si>
  <si>
    <t>Ostali nespomenuti rashodi poslovanja- projekat Artist in residence</t>
  </si>
  <si>
    <t>Ostali nespomenuti rashodi poslovanja- troškovi najma dvorane INK</t>
  </si>
  <si>
    <t>3292</t>
  </si>
  <si>
    <t>Premije osiguranja</t>
  </si>
  <si>
    <t>3293</t>
  </si>
  <si>
    <t>Reprezentacija</t>
  </si>
  <si>
    <t>3299</t>
  </si>
  <si>
    <t>Ostali nespomenuti rashodi poslovanja</t>
  </si>
  <si>
    <t>34</t>
  </si>
  <si>
    <t>OSNOVNI RAČUN</t>
  </si>
  <si>
    <t xml:space="preserve">Tekuće pomoći iz proračuna </t>
  </si>
  <si>
    <t>663</t>
  </si>
  <si>
    <t>DONACIJE OD PRAVNIH I FIZIČKIH OSOBA IZVAN OPĆE DRŽAVE</t>
  </si>
  <si>
    <t>DODATNA ULAGANJA NA GRAĐEVINSKIM OBJEKTIMA</t>
  </si>
  <si>
    <t>4511</t>
  </si>
  <si>
    <t>Dodatna ulaganja na građevinskim objektima</t>
  </si>
  <si>
    <t>63311</t>
  </si>
  <si>
    <t>63312</t>
  </si>
  <si>
    <t>63314</t>
  </si>
  <si>
    <t xml:space="preserve">Kapitalne pomoći iz proračuna </t>
  </si>
  <si>
    <t>Kapitalne pomoći od ostalih subjekata unutar opće države</t>
  </si>
  <si>
    <t>63423</t>
  </si>
  <si>
    <t>64164</t>
  </si>
  <si>
    <t>6416</t>
  </si>
  <si>
    <t>Prihodi od dividendi</t>
  </si>
  <si>
    <t>Prihodi od dividendi na dionice u trgovačkim društvima izvan javnog sektora</t>
  </si>
  <si>
    <t xml:space="preserve">Kamate na depozite po viđenju </t>
  </si>
  <si>
    <t>Naknada za koncesije</t>
  </si>
  <si>
    <t>64214</t>
  </si>
  <si>
    <t xml:space="preserve">Prihodi od zakupa i iznajmljivanja imovine </t>
  </si>
  <si>
    <t>64221</t>
  </si>
  <si>
    <t xml:space="preserve">Ostali prihodi od nefinancijske imovine </t>
  </si>
  <si>
    <t>64231</t>
  </si>
  <si>
    <t>Naknada za korištenje naftne luke, naftovoda i eksploataciju mineralnih sirovina</t>
  </si>
  <si>
    <t>64236</t>
  </si>
  <si>
    <t>65123</t>
  </si>
  <si>
    <t>65141</t>
  </si>
  <si>
    <t>65231</t>
  </si>
  <si>
    <t xml:space="preserve">Komunalni doprinosi </t>
  </si>
  <si>
    <t>65232</t>
  </si>
  <si>
    <t>Komunalne naknade</t>
  </si>
  <si>
    <t xml:space="preserve">Ostali nespomenuti prihodi </t>
  </si>
  <si>
    <t>65269</t>
  </si>
  <si>
    <t>66279</t>
  </si>
  <si>
    <t>Ostale nespomenute kazne</t>
  </si>
  <si>
    <t>71112</t>
  </si>
  <si>
    <t>Građevinsko zemljište</t>
  </si>
  <si>
    <t>72119</t>
  </si>
  <si>
    <t>72129</t>
  </si>
  <si>
    <t>FINANCIJSKI RASHODI</t>
  </si>
  <si>
    <t>342</t>
  </si>
  <si>
    <t>KAMATE ZA PRIMLJENE ZAJMOVE</t>
  </si>
  <si>
    <t>3423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</si>
  <si>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</si>
  <si>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</si>
  <si>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</si>
  <si>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</si>
  <si>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</si>
  <si>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</si>
  <si>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35</t>
  </si>
  <si>
    <t>SUBVENCIJE</t>
  </si>
  <si>
    <t>351</t>
  </si>
  <si>
    <t>SUBVENCIJE TRGOVAČKIM DRUŠTVIMA U JAVNOM SEKTORU</t>
  </si>
  <si>
    <t>3512</t>
  </si>
  <si>
    <t>352</t>
  </si>
  <si>
    <t>3523</t>
  </si>
  <si>
    <t>36</t>
  </si>
  <si>
    <t>37</t>
  </si>
  <si>
    <t>372</t>
  </si>
  <si>
    <t>3721</t>
  </si>
  <si>
    <t>3722</t>
  </si>
  <si>
    <t>38</t>
  </si>
  <si>
    <t>381</t>
  </si>
  <si>
    <t>TEKUĆE DONACIJE</t>
  </si>
  <si>
    <t>3811</t>
  </si>
  <si>
    <t>385</t>
  </si>
  <si>
    <t>IZVANREDNI RASHODI</t>
  </si>
  <si>
    <t>3851</t>
  </si>
  <si>
    <t>41</t>
  </si>
  <si>
    <t>411</t>
  </si>
  <si>
    <t>MATERIJALNA IMOVINA-PRIRODNA BOGATSTVA</t>
  </si>
  <si>
    <t>4111</t>
  </si>
  <si>
    <t>42</t>
  </si>
  <si>
    <t>RASHODI ZA NABAVU PROIZVEDENE DUGOTRAJNE IMOVINE</t>
  </si>
  <si>
    <t>421</t>
  </si>
  <si>
    <t>GRAĐEVINSKI OBJEKTI</t>
  </si>
  <si>
    <t>4211</t>
  </si>
  <si>
    <t>4212</t>
  </si>
  <si>
    <t>4213</t>
  </si>
  <si>
    <t>4214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</si>
  <si>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</si>
  <si>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</si>
  <si>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</si>
  <si>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</si>
  <si>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</si>
  <si>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</si>
  <si>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</si>
  <si>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</si>
  <si>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4227</t>
  </si>
  <si>
    <t>NEMATERIJALNA PROIZVEDENA IMOVINA</t>
  </si>
  <si>
    <t>VRSTA OTPLATE</t>
  </si>
  <si>
    <t>51</t>
  </si>
  <si>
    <t>Naknade građanima i kućanstvima u naravi - prijevoz učenika</t>
  </si>
  <si>
    <t>Komunalne usluge - održavanje javnih površina</t>
  </si>
  <si>
    <t>Subvencije trgovačkim društvima u javnom sektoru - POŠ Juraj Dobrila</t>
  </si>
  <si>
    <t>AKTIVNOST A504007:SPORTSKA PRIPREMA, DOMAĆA I MEĐUNARODNA NATJECANJA</t>
  </si>
  <si>
    <t>IZDACI ZA DANE ZAJMOVE</t>
  </si>
  <si>
    <t>514</t>
  </si>
  <si>
    <t>IZDACI ZA DANE ZAJMOVE TRGOVAČKIM DRUŠTVIMA U JAVNOM SEKTORU</t>
  </si>
  <si>
    <t>5141</t>
  </si>
  <si>
    <t>Usluge tekućeg i investicijskog održavanja -uređenje fasada</t>
  </si>
  <si>
    <t>Tekuće pomoći iz županijskog proračuna za Gradski fundus</t>
  </si>
  <si>
    <t>Tekuće pomoći iz državnog proračuna za Gradski fundus</t>
  </si>
  <si>
    <t>Dani zajmovi trgovačkim društvima u javnom sektoru - jamstva</t>
  </si>
  <si>
    <t>53</t>
  </si>
  <si>
    <t>54</t>
  </si>
  <si>
    <t>IZDACI ZA OTPLATU GLAVNICE PRIMLJENIH ZAJMOVA</t>
  </si>
  <si>
    <t>544</t>
  </si>
  <si>
    <t>5442</t>
  </si>
  <si>
    <t>81</t>
  </si>
  <si>
    <t>813</t>
  </si>
  <si>
    <t>8131</t>
  </si>
  <si>
    <t>84</t>
  </si>
  <si>
    <t xml:space="preserve">UKUPNO RAČUN FINANCIRANJA </t>
  </si>
  <si>
    <t>POZICIJA</t>
  </si>
  <si>
    <t>3</t>
  </si>
  <si>
    <t>4</t>
  </si>
  <si>
    <t>5</t>
  </si>
  <si>
    <t>OSTALI NESPOMENUTI RASHODI POSLOVANJA</t>
  </si>
  <si>
    <t>45</t>
  </si>
  <si>
    <t xml:space="preserve">DOPRINOSI NA PLAĆE </t>
  </si>
  <si>
    <t>Zdravstvene i veterinarske usluge</t>
  </si>
  <si>
    <t>Usluge tekućeg i investicijskog održavanja postojenja i opreme</t>
  </si>
  <si>
    <t>Usluge tekućeg i investicijskog održavanja prijevoznih sredstava</t>
  </si>
  <si>
    <t>Intelektualne i osobne usluge</t>
  </si>
  <si>
    <t>423</t>
  </si>
  <si>
    <t>4231</t>
  </si>
  <si>
    <t>PRIJEVOZNA SREDSTVA</t>
  </si>
  <si>
    <t>4264</t>
  </si>
  <si>
    <t>Ostala nematerijalna proizvedena imovina - prostorno planiranje</t>
  </si>
  <si>
    <t>RAZRED</t>
  </si>
  <si>
    <t xml:space="preserve">RASHODI POSLOVANJA </t>
  </si>
  <si>
    <t>Plaće za redovan rad</t>
  </si>
  <si>
    <t xml:space="preserve"> OSTALI RASHODI</t>
  </si>
  <si>
    <t>IZDACI ZA FINANCIJSKU IMOVINU I OTPLATE ZAJMOVA</t>
  </si>
  <si>
    <t>OTPLATA GLAVNICE PRIMLJENIH ZAJMOVA OD BANAKA I OSTALIH 
FINACIJSKIH INSTITUCIJA IZVAN JAVNOG SEKTORA</t>
  </si>
  <si>
    <t>PRIMICI OD FINANCIJSKE IMOVINE I ZADUŽIVANJA</t>
  </si>
  <si>
    <t>RASHODI POSLOVANJA</t>
  </si>
  <si>
    <t>RASHODI ZA NABAVU NEFINANCIJSKE IMOVINE</t>
  </si>
  <si>
    <t>Poslovni objekti</t>
  </si>
  <si>
    <t>426</t>
  </si>
  <si>
    <t>OSTALI RASHODI</t>
  </si>
  <si>
    <t>Subvencije trgovačkim društvima u javnom sektoru</t>
  </si>
  <si>
    <t>SUBVENCIJE TRGOVAČKIM DRUŠTVIMA, OBRTNICIMA, MALIM I SREDNJIM PODUZETNICIMA IZVAN JAVNOG SEKTORA</t>
  </si>
  <si>
    <t xml:space="preserve">Komunalne usluge </t>
  </si>
  <si>
    <t>Tekuće donacije u novcu</t>
  </si>
  <si>
    <t>NAKNADE GRAĐANIMA I KUĆANSTVIMA NA TEMELJU OSIGURANJA I DRUGE NAKNADE</t>
  </si>
  <si>
    <t>OSTALE NAKNADE GRAĐANIMA I KUĆANSTVIMA IZ PRORAČUNA</t>
  </si>
  <si>
    <t>Sitni inventar i auto gume</t>
  </si>
  <si>
    <t>Usluge tekućeg i investicijskog održavanja građevinskih objekata</t>
  </si>
  <si>
    <t>Prijevozna sredstva u cestovnom prometu</t>
  </si>
  <si>
    <t>Ostali nespomenuti rashodi poslovanja - Rashodi za međunarodnu suradnju</t>
  </si>
  <si>
    <t>Ostali nespomenuti rashodi poslovanja - Rashodi za obilježavanje dana grada Pule</t>
  </si>
  <si>
    <t>Ostali nespomenuti rashodi poslovanja - Rashodi za organizaciju vjenčanja</t>
  </si>
  <si>
    <t>Naknade za prijevoz, za rad na terenu i odvojeni život</t>
  </si>
  <si>
    <t>Uredski materijal i ostali materijalni rashodi</t>
  </si>
  <si>
    <t>Uređaji, strojevi i oprema za ostale namjene</t>
  </si>
  <si>
    <t>Zakupnine i najamnine</t>
  </si>
  <si>
    <t>Subvencije poljoprivrednicima, obrtnicima, malim i srednjim poduzetnicima</t>
  </si>
  <si>
    <t>Naknade za prijevoz, rad na terenu i odvojeni život</t>
  </si>
  <si>
    <t>Naknade građanima i kućanstvima u novcu</t>
  </si>
  <si>
    <t>Sitni inventar i autogume</t>
  </si>
  <si>
    <t>Uređaji, strojevi i oprema za ostale namjene - urbana oprema</t>
  </si>
  <si>
    <t>Naknade građanima i kućanstvima u naravi</t>
  </si>
  <si>
    <t>OTPLATA GLAVNICE PRIMLJENIH ZAJMOVA OD BANAKA I OSTALIH
FINANCIJSKIH INSTITUCIJA IZVAN JAVNOG SEKTORA</t>
  </si>
  <si>
    <t>Povrat zajmova danih tuzemnim bankama i ostalim  financijskim institucijama
u javnom sektoru</t>
  </si>
  <si>
    <t>Usluge promidžbe i informiranja</t>
  </si>
  <si>
    <t>PRIHODI POSLOVANJA</t>
  </si>
  <si>
    <t>PRIHODI OD PRODAJE NEFINANCIJSKE IMOVINE</t>
  </si>
  <si>
    <t>Povrat poreza i prireza na dohodak po godišnjoj prijavi</t>
  </si>
  <si>
    <t>POREZI NA IMOVINU</t>
  </si>
  <si>
    <t>Stalni porezi na nepokretnu imovinu - porez na korištenje javnih površina</t>
  </si>
  <si>
    <t>Stalni porezi na nepokretnu imovinu - porez na kuće za odmor</t>
  </si>
  <si>
    <t xml:space="preserve">AKTIVNOST A102002: REDOVNA DJELATNOST VIJEĆA </t>
  </si>
  <si>
    <t>PLAN 2009</t>
  </si>
  <si>
    <t xml:space="preserve"> PROGRAM:3003 ZAŠTITA OKOLIŠA</t>
  </si>
  <si>
    <t>AKTIVNOST A301005: ZAŠTITA OKOLIŠA-ZRAK</t>
  </si>
  <si>
    <t>AKTIVNOST A301006: ZAŠTITA OKOLIŠA-BUKA</t>
  </si>
  <si>
    <t>Ostala nematerijalna proizvedena imovina - novelacija karte buke</t>
  </si>
  <si>
    <t>AKTIVNOST A301007: ZAŠTITA OKOLIŠA-ZELENE POVRŠINE</t>
  </si>
  <si>
    <t>Ostali nespomenuti rashodi poslovanja - zaštita zelenih površina</t>
  </si>
  <si>
    <t>Ostali nespomenuti rashodi poslovanja - održavanje zelenog fonda</t>
  </si>
  <si>
    <t>Ostali nespomenuti rashodi poslovanja - akcije obilježavanja</t>
  </si>
  <si>
    <t>Ostali nespomenuti rashodi poslovanja - uređenje gradskih šuma</t>
  </si>
  <si>
    <t>AKTIVNOST A301008: ZAŠTITA OKOLIŠA-OTPAD</t>
  </si>
  <si>
    <t>Usluge tekućeg i investicijskog održavanja-sanacija divljih odlagališta</t>
  </si>
  <si>
    <t>Usluge promidžbe i informiranja-Zeleni otoci</t>
  </si>
  <si>
    <t>Ostala nematerijalna proizvedena imovina - izrada planova</t>
  </si>
  <si>
    <t>AKTIVNOST A301009: ZAŠTITA OKOLIŠA-MORE</t>
  </si>
  <si>
    <t>AKTIVNOST A503003:PREDŠKOLSKE USTANOVE-POSEBNI PROGRAMI - KORISNIK DJEČJI VRTIĆI PULA</t>
  </si>
  <si>
    <t>AKTIVNOST A503004:PREDŠKOLSKE USTANOVE-POSEBNI PROGRAMI - KORISNIK RIN TIN TIN</t>
  </si>
  <si>
    <t>Uređaji, strojevi i oprema za ostale namjene - skate park-Karlo Rojc</t>
  </si>
  <si>
    <t>Komunalne usluge - održavanje uređaja i objekata na pomorskom dobru-iz koncesija</t>
  </si>
  <si>
    <t xml:space="preserve">Usluge tekućeg i investicijskog održavanja-more </t>
  </si>
  <si>
    <t>Zdravstvene i veterinarske usluge-analiza kakvoća mora</t>
  </si>
  <si>
    <t>Intelektualne i osobne usluge-spasilačka služba</t>
  </si>
  <si>
    <t>Tekuće pomoći iz državnog proračuna za Istarsko narodno kazalište Gradsko kazalište Pula</t>
  </si>
  <si>
    <t>Tekuće pomoći iz županijskog proračuna za Istarsko narodno kazalište Gradsko kazalište Pula</t>
  </si>
  <si>
    <t>Usluge promidžbe i informiranja-drugi proračuni</t>
  </si>
  <si>
    <t>Dodatna ulaganja na građevinskim objektima-drugi proračuni</t>
  </si>
  <si>
    <t>Tekuće pomoći iz županijskog proračuna za Gradsku knjižnicu i čitaonicu</t>
  </si>
  <si>
    <t>Tekuće pomoći iz državnog proračuna za Gradsku knjižnicu i čitaonicu</t>
  </si>
  <si>
    <t>Knjige u knjižnicama-drugi proračuni</t>
  </si>
  <si>
    <t>Uredska oprema i namještaj-drugi proračuni</t>
  </si>
  <si>
    <t>Umjetnička, literarna i znanstvena djela-kulturne manifestacije-drugi proračuni</t>
  </si>
  <si>
    <t>Intelektualne i osobne usluge-usavršavanje u školama</t>
  </si>
  <si>
    <t>Ostala nematerijalna proizvedena imovina - prostorno planiranje-investitori</t>
  </si>
  <si>
    <t>Ostali nespomenuti prihodi - prostorno planiranje investitori</t>
  </si>
  <si>
    <t>Ostali nespomenuti rashodi poslovanja-vannastavni programi i projekti</t>
  </si>
  <si>
    <t>Naknade građanima i kućanstvima u naravi - poklon paketi</t>
  </si>
  <si>
    <t>Naknade građanima i kućanstvima u naravi - sufinanciranje javnog prijevoza studenata</t>
  </si>
  <si>
    <t>Povremeni porezi na imovinu - porez na promet nekretnina i prava</t>
  </si>
  <si>
    <t>POREZI NA ROBU I USLUGE</t>
  </si>
  <si>
    <t>Porez na promet - porez na potrošnju alkoholnih i bezalkoholnih pića</t>
  </si>
  <si>
    <t>Porezi na korištenje dobara ili izvođenje aktivnosti - porez na tvrtku odnosno naziv tvrtke</t>
  </si>
  <si>
    <t>POMOĆI IZ PRORAČUNA</t>
  </si>
  <si>
    <t xml:space="preserve">Kamate na oročena sredstva i depozite po viđenju </t>
  </si>
  <si>
    <t>Županijske, gradske i općinske pristojbe i naknade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</si>
  <si>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</si>
  <si>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</si>
  <si>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</si>
  <si>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</si>
  <si>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</si>
  <si>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</si>
  <si>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</si>
  <si>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</si>
  <si>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</si>
  <si>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</si>
  <si>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</si>
  <si>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</si>
  <si>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</si>
  <si>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</si>
  <si>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</si>
  <si>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</si>
  <si>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 xml:space="preserve"> PROGRAM 4005: OSTALE KOMUNALNE I DRUGE USLUGE</t>
  </si>
  <si>
    <t>AKTIVNOST A402002: RAZVOJ PROMETA</t>
  </si>
  <si>
    <t>Ostali nespomenuti prihodi - namjenski prihodi za izgradnju parkirališta</t>
  </si>
  <si>
    <t>AKTIVNOST A402003: IZGRADNJA KAPITALNIH OBJEKATA I KOMUNALNE INFRASTRUKTURE</t>
  </si>
  <si>
    <t xml:space="preserve"> AKTIVNOST A402004: ODRŽAVANJE KOMUNALNE INFRASTRUKTURE</t>
  </si>
  <si>
    <t xml:space="preserve"> AKTIVNOST A402005: ODRŽAVANJE JAVNE RASVJETE</t>
  </si>
  <si>
    <t xml:space="preserve"> AKTIVNOST A402006: OSTALE KOMUNALNE I DRUGE USLUGE</t>
  </si>
  <si>
    <t>173</t>
  </si>
  <si>
    <t>174</t>
  </si>
  <si>
    <t>408</t>
  </si>
  <si>
    <t>409</t>
  </si>
  <si>
    <t>410</t>
  </si>
  <si>
    <t>413</t>
  </si>
  <si>
    <t>414</t>
  </si>
  <si>
    <t>415</t>
  </si>
  <si>
    <t>416</t>
  </si>
  <si>
    <t>417</t>
  </si>
  <si>
    <t>418</t>
  </si>
  <si>
    <t>419</t>
  </si>
  <si>
    <t>420</t>
  </si>
  <si>
    <t>425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</si>
  <si>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</si>
  <si>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</si>
  <si>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</si>
  <si>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</si>
  <si>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</si>
  <si>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</si>
  <si>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</si>
  <si>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</si>
  <si>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</si>
  <si>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</si>
  <si>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</si>
  <si>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</si>
  <si>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</si>
  <si>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</si>
  <si>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</si>
  <si>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</si>
  <si>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</si>
  <si>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</si>
  <si>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</si>
  <si>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</si>
  <si>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</si>
  <si>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</si>
  <si>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</si>
  <si>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</si>
  <si>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</si>
  <si>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453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</si>
  <si>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</si>
  <si>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</si>
  <si>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</si>
  <si>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</si>
  <si>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</si>
  <si>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</si>
  <si>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</si>
  <si>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</si>
  <si>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</si>
  <si>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 xml:space="preserve">Tekuće pomoći unutar opće države - Zavod za javno zdravstvo Istarske županije </t>
  </si>
  <si>
    <t>464</t>
  </si>
  <si>
    <t>465</t>
  </si>
  <si>
    <t>466</t>
  </si>
  <si>
    <t>468</t>
  </si>
  <si>
    <t>469</t>
  </si>
  <si>
    <t>471</t>
  </si>
  <si>
    <t>472</t>
  </si>
  <si>
    <t>473</t>
  </si>
  <si>
    <t>474</t>
  </si>
  <si>
    <t>475</t>
  </si>
  <si>
    <t>476</t>
  </si>
  <si>
    <t>477</t>
  </si>
  <si>
    <t>500</t>
  </si>
  <si>
    <t>Tekuće donacije u novcu-otplata kredita</t>
  </si>
  <si>
    <t>KAPITALNE POMOĆI</t>
  </si>
  <si>
    <t>3861</t>
  </si>
  <si>
    <t>Kapitalne pomoći bankama i ostalim financijskim institucijama i trgovačkim društvima u javnom sektoru</t>
  </si>
  <si>
    <t>Ceste, željeznice i slični građevinski objekti - sanacija Rovinjske ulice</t>
  </si>
  <si>
    <t>400</t>
  </si>
  <si>
    <t>452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</si>
  <si>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</si>
  <si>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</si>
  <si>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</si>
  <si>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</si>
  <si>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</si>
  <si>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</si>
  <si>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</si>
  <si>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</si>
  <si>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</si>
  <si>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</si>
  <si>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</si>
  <si>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</si>
  <si>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</si>
  <si>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</si>
  <si>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</si>
  <si>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</si>
  <si>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</si>
  <si>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</si>
  <si>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</si>
  <si>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</si>
  <si>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608</t>
  </si>
  <si>
    <t>658</t>
  </si>
  <si>
    <t>659</t>
  </si>
  <si>
    <t>702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</si>
  <si>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</si>
  <si>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</si>
  <si>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</si>
  <si>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</si>
  <si>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</si>
  <si>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</si>
  <si>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</si>
  <si>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</si>
  <si>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</si>
  <si>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</si>
  <si>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</si>
  <si>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</si>
  <si>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</si>
  <si>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515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</si>
  <si>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</si>
  <si>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</si>
  <si>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</si>
  <si>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</si>
  <si>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</si>
  <si>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</si>
  <si>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</si>
  <si>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</si>
  <si>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</si>
  <si>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</si>
  <si>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</si>
  <si>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</si>
  <si>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</si>
  <si>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</si>
  <si>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533</t>
  </si>
  <si>
    <t>534</t>
  </si>
  <si>
    <t>535</t>
  </si>
  <si>
    <t>536</t>
  </si>
  <si>
    <t>537</t>
  </si>
  <si>
    <t>538</t>
  </si>
  <si>
    <t>539</t>
  </si>
  <si>
    <t>540</t>
  </si>
  <si>
    <t xml:space="preserve">Prihodi od nadoknade šteta s osnova osiguranja </t>
  </si>
  <si>
    <t>Naknade građanima i kućanstvima u novcu - Ogrijev</t>
  </si>
  <si>
    <t>POMOĆI UNUTAR OPĆE DRŽAVE</t>
  </si>
  <si>
    <t>3631</t>
  </si>
  <si>
    <t>Tekuće pomoći unutar opće države</t>
  </si>
  <si>
    <t>Tekuće pomoći unutar opće države - Alfredo Štiglić</t>
  </si>
  <si>
    <t>Ostali stambeni objekti - stanovi na kojima je postojalo stanarsko pravao</t>
  </si>
  <si>
    <t>Ostali stambeni objekti - stanovi prodani putem natječaja</t>
  </si>
  <si>
    <t>Ostali nespomenuti prihodi - namjenski prihodi za uklanjanje zelenila</t>
  </si>
  <si>
    <t>Ostali nespomenuti prihodi - namjenski prihodi za zbrinjavanje otpada</t>
  </si>
  <si>
    <t>541</t>
  </si>
  <si>
    <t>542</t>
  </si>
  <si>
    <t>543</t>
  </si>
  <si>
    <t>545</t>
  </si>
  <si>
    <t>546</t>
  </si>
  <si>
    <t>547</t>
  </si>
  <si>
    <t>548</t>
  </si>
  <si>
    <t>549</t>
  </si>
  <si>
    <t>550</t>
  </si>
  <si>
    <t>551</t>
  </si>
  <si>
    <t>552</t>
  </si>
  <si>
    <t>Komunalni doprinos i druge naknade utvrđene posebnim zakonom</t>
  </si>
  <si>
    <t>Ostali nespomenuti prihodi - naknada za priključke</t>
  </si>
  <si>
    <t>Ostali nespomenuti prihodi - neporezni prihodi</t>
  </si>
  <si>
    <t>6627</t>
  </si>
  <si>
    <t>Ostale  kazne</t>
  </si>
  <si>
    <t>PRIHODI OD PRODAJE PROIZVEDENE DUGOTRAJNE IMOVINE</t>
  </si>
  <si>
    <t xml:space="preserve">OSTALI RASHODI  </t>
  </si>
  <si>
    <t>Ostale usluge tekućeg i investicijskog održavanja - hitne intervencije</t>
  </si>
  <si>
    <t xml:space="preserve">Ostali nespomenuti rashodi   </t>
  </si>
  <si>
    <t xml:space="preserve">Dani zajmovi trgovačkim društvima u javnom sektoru-jamstva </t>
  </si>
  <si>
    <t>FUNKCIJSKA KLASIFIKACIJA 0111 - IZVRŠNA I ZAKONODAVNA TIJELA</t>
  </si>
  <si>
    <t>FUNKCIJSKA KLASIFIKACIJA 0490 - EKONOMSKI POSLOVI KOJI NISU DRUGDJE SVRSTANI</t>
  </si>
  <si>
    <t xml:space="preserve">Ostala nematerijalna proizvedena imovina - tehnička dokumentacija za izgradnju Doma za starije i nemoćne </t>
  </si>
  <si>
    <t>Ceste, željeznice i slični građevinski objekti - izgradnja komunalne infrastrukture-građenje javnih površina</t>
  </si>
  <si>
    <t>Tekuće donacije  u novcu -gradski zdravstveni programi, unapređenje mentalnog zdravlja</t>
  </si>
  <si>
    <t>FUNKCIJSKA KLASIFIKACIJA 0170 - TRANSAKCIJE VEZANE ZA JAVNI DUG</t>
  </si>
  <si>
    <t>FUNKCIJSKA KLASIFIKACIJA 0620 - RAZVOJ ZAJEDNICE</t>
  </si>
  <si>
    <t>Komunalne usluge - ostala tekuća održavanja-natpisne ploče</t>
  </si>
  <si>
    <t>FUNKCIJSKA KLASIFIKACIJA 0320 - USLUGE PROTUPOŽARNE ZAŠTITE</t>
  </si>
  <si>
    <t>FUNKCIJSKA KLASIFIKACIJA 0660 - RAZVOJ VEZANO ZA STANOVANJE</t>
  </si>
  <si>
    <t>FUNKCIJSKA KLASIFIKACIJA 0133 - OSTALE OPĆE USLUGE</t>
  </si>
  <si>
    <t>Tekuće donacije u novcu-sponzorstva</t>
  </si>
  <si>
    <t>FUNKCIJSKA KLASIFIKACIJA 0820 - SLUŽBE KULTURE</t>
  </si>
  <si>
    <t>RASHODI ZA DODATNA ULAGANJA NA NEFINANCIJSKOJ IMOVINI</t>
  </si>
  <si>
    <t>424</t>
  </si>
  <si>
    <t>4241</t>
  </si>
  <si>
    <t>KNJIGE, UMJETNIČKA DJELA I OSTALE IZLOŽBENE VRIJEDNOSTI</t>
  </si>
  <si>
    <t>Knjige u knjižnicama</t>
  </si>
  <si>
    <t>Tekuće donacije u novcu-Likovna umjetnost</t>
  </si>
  <si>
    <t>Tekuće donacije u novcu-Izdavaštvo</t>
  </si>
  <si>
    <t>Tekuće donacije u novcu-Gradske kulturne manifestacije</t>
  </si>
  <si>
    <t>Tekuće donacije u novcu-Ostalo u kulturi</t>
  </si>
  <si>
    <t>FUNKCIJSKA KLASIFIKACIJA 0912 -OSNOVNO OBRAZOVANJE</t>
  </si>
  <si>
    <t>Usluge tekućeg i investicijskog održavanja građevinskih objekata- opremanje</t>
  </si>
  <si>
    <t>454</t>
  </si>
  <si>
    <t>DODATNA ULAGANJA ZA OSTALU NEFINANCIJSKU IMOVINU</t>
  </si>
  <si>
    <t>Dodatna ulaganja za ostalu nefinancijsku imovinu</t>
  </si>
  <si>
    <t>Plaće za prekovremeni rad-drugi proračuni</t>
  </si>
  <si>
    <t>Doprinosi za mirovinsko  osiguranje-drugi proračuni</t>
  </si>
  <si>
    <t>FUNKCIJSKA KLASIFIKACIJA 0911 -PREDŠKOLSKO OBRAZOVANJE</t>
  </si>
  <si>
    <t>4541</t>
  </si>
  <si>
    <t>Tekuće donacije  u novcu -opće mjere za sprečavanje zaraznih bolesti</t>
  </si>
  <si>
    <t>Tekuće donacije  u novcu -primarna zdravstvena zaštita</t>
  </si>
  <si>
    <t>FUNKCIJSKA KLASIFIKACIJA 0112 - FINANCIJSKI I FISKALNI POSLOVI</t>
  </si>
  <si>
    <t>Kamate na oročena sredstva</t>
  </si>
  <si>
    <t>FUNKCIJSKA KLASIFIKACIJA 0560 - POSLOVI I USLUGE ZAŠTITE OKOLIŠA KOJI NISU DRUGDJE KLASIFICIRANI</t>
  </si>
  <si>
    <t>KAPITALNI PROJEKAT K301001: PROJEKAT IN FIORE</t>
  </si>
  <si>
    <t>KAPITALNI PROJEKAT K301002: PROJEKAT ADRIA NET</t>
  </si>
  <si>
    <t>FUNKCIJSKA KLASIFIKACIJA 0640 - ULIČNA RASVJETA</t>
  </si>
  <si>
    <t xml:space="preserve">Tekuće donacije  u novcu -veterinarske mjere </t>
  </si>
  <si>
    <t>FUNKCIJSKA KLASIFIKACIJA 0810 -SLUŽBE REKREACIJE I SPORTA</t>
  </si>
  <si>
    <t>Usluge tekućeg i investicijskog održavanja software-a</t>
  </si>
  <si>
    <t>3812</t>
  </si>
  <si>
    <t>Tekuće donacije u naravi</t>
  </si>
  <si>
    <t>Tekuće donacije u novcu-Ustanove u kulturi</t>
  </si>
  <si>
    <t>Tekuće donacije u novcu-Književni programi</t>
  </si>
  <si>
    <t>Usluge tekućeg i investicijskog održavanja sustava za upravljanje dokumentima</t>
  </si>
  <si>
    <t>Tekuće donacije u novcu-Glazbeni programi</t>
  </si>
  <si>
    <t>Tekuće donacije u novcu -  ostale udruge</t>
  </si>
  <si>
    <t>FUNKCIJSKA KLASIFIKACIJA 0860 - RASHODI ZA REKREACIJU, KULTURU
I RELIGIJU KOJI NISU DRUGDJE SVRSTANI</t>
  </si>
  <si>
    <t>FUNKCIJSKA KLASIFIKACIJA 0840 - RELIGIJSKE I DRUGE SLUŽBE ZAJEDNICE</t>
  </si>
  <si>
    <t>FUNKCIJSKA KLASIFIKACIJA 0942 -DRUGI STUPANJ VISOKE NAOBRAZBE</t>
  </si>
  <si>
    <t>Naknade građanima i kućanstvima u novcu - Naknada socijalno ugroženima</t>
  </si>
  <si>
    <t>Tekuće donacije  u novcu - socijalne ustanove</t>
  </si>
  <si>
    <t>Tekuće donacije  u novcu - udruge</t>
  </si>
  <si>
    <t>Tekuće donacije  u novcu -udruge u zdravstvu</t>
  </si>
  <si>
    <t>Tekuće donacije  u novcu -mjere za suzbijanje ovisnosti</t>
  </si>
  <si>
    <t>(VIŠAK PRIHODA I REZERVIRANJA/MANJAK)</t>
  </si>
  <si>
    <t>Prihodi poslovanja</t>
  </si>
  <si>
    <t>Prihodi od prodaje nefinancijske imovine</t>
  </si>
  <si>
    <t>Rashodi poslovanja</t>
  </si>
  <si>
    <t>Rashodi za nabavu nefinancijske imovine</t>
  </si>
  <si>
    <t>SVEUKUPNO RASHODI POSLOVANJA</t>
  </si>
  <si>
    <t>SVEUKUPNO RASHODI ZA NABAVU NEFINANCIJSKE IMOVINE</t>
  </si>
  <si>
    <t>AKTIVNOST: A201002 OTPLATA KREDITA</t>
  </si>
  <si>
    <t>Komunalne usluge - plan malih komunalnih akcija</t>
  </si>
  <si>
    <t>Tekuće donacije  u novcu -nepredviđene intervencije</t>
  </si>
  <si>
    <t xml:space="preserve">SUBVENCIJE </t>
  </si>
  <si>
    <t>UKUPNO PRIHODI</t>
  </si>
  <si>
    <t>UKUPNO RASHODI</t>
  </si>
  <si>
    <t>3131</t>
  </si>
  <si>
    <t>Doprinosi za mirovinsko osiguranje</t>
  </si>
  <si>
    <t>20</t>
  </si>
  <si>
    <t>21</t>
  </si>
  <si>
    <t>22</t>
  </si>
  <si>
    <t>23</t>
  </si>
  <si>
    <t>24</t>
  </si>
  <si>
    <t>25</t>
  </si>
  <si>
    <t>26</t>
  </si>
  <si>
    <t>39</t>
  </si>
  <si>
    <t>40</t>
  </si>
  <si>
    <t>43</t>
  </si>
  <si>
    <t>44</t>
  </si>
  <si>
    <t>46</t>
  </si>
  <si>
    <t>47</t>
  </si>
  <si>
    <t>48</t>
  </si>
  <si>
    <t>49</t>
  </si>
  <si>
    <t>50</t>
  </si>
  <si>
    <t>52</t>
  </si>
  <si>
    <t>55</t>
  </si>
  <si>
    <t>56</t>
  </si>
  <si>
    <t>57</t>
  </si>
  <si>
    <t>58</t>
  </si>
  <si>
    <t>59</t>
  </si>
  <si>
    <t>60</t>
  </si>
  <si>
    <t>62</t>
  </si>
  <si>
    <t>67</t>
  </si>
  <si>
    <t>69</t>
  </si>
  <si>
    <t>73</t>
  </si>
  <si>
    <t>74</t>
  </si>
  <si>
    <t>75</t>
  </si>
  <si>
    <t>76</t>
  </si>
  <si>
    <t>77</t>
  </si>
  <si>
    <t>78</t>
  </si>
  <si>
    <t>79</t>
  </si>
  <si>
    <t>80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</si>
  <si>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</si>
  <si>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</si>
  <si>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</si>
  <si>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</si>
  <si>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</si>
  <si>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</si>
  <si>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</si>
  <si>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</si>
  <si>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</si>
  <si>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</si>
  <si>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</si>
  <si>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</si>
  <si>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</si>
  <si>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</si>
  <si>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</si>
  <si>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</si>
  <si>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</si>
  <si>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 xml:space="preserve">AKTIVNOST A502002: UNAPREĐENJE STANDARDA U ŠKOLSTVU </t>
  </si>
  <si>
    <t xml:space="preserve">AKTIVNOST A502004: PRODUŽENI BORAVAK U OSNOVNIM ŠKOLAMA </t>
  </si>
  <si>
    <t>AKTIVNOST A502005: STIPENDIRANJE STUDENATA</t>
  </si>
  <si>
    <t>100</t>
  </si>
  <si>
    <t>101</t>
  </si>
  <si>
    <t>102</t>
  </si>
  <si>
    <t>103</t>
  </si>
  <si>
    <t>126</t>
  </si>
  <si>
    <t>180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</si>
  <si>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</si>
  <si>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</si>
  <si>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</si>
  <si>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</si>
  <si>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</si>
  <si>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</si>
  <si>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</si>
  <si>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</si>
  <si>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</si>
  <si>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</si>
  <si>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</si>
  <si>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</si>
  <si>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</si>
  <si>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</si>
  <si>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</si>
  <si>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</si>
  <si>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</si>
  <si>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</si>
  <si>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</si>
  <si>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</si>
  <si>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</si>
  <si>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</si>
  <si>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</si>
  <si>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</si>
  <si>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</si>
  <si>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</si>
  <si>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</si>
  <si>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</si>
  <si>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</si>
  <si>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</si>
  <si>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</si>
  <si>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</si>
  <si>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</si>
  <si>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</si>
  <si>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</si>
  <si>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</si>
  <si>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</si>
  <si>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</si>
  <si>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</si>
  <si>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</si>
  <si>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</si>
  <si>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</si>
  <si>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</si>
  <si>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</si>
  <si>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</si>
  <si>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</si>
  <si>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</si>
  <si>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</si>
  <si>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</si>
  <si>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</si>
  <si>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</si>
  <si>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</si>
  <si>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</si>
  <si>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</si>
  <si>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Ostali nespomenuti rashodi poslovanja - irashodi za provedbu izbora za predstavničko tijelo jedinice lokalne samouprave</t>
  </si>
  <si>
    <t>245</t>
  </si>
  <si>
    <t>246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</si>
  <si>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</si>
  <si>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</si>
  <si>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</si>
  <si>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</si>
  <si>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</si>
  <si>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</si>
  <si>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</si>
  <si>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</si>
  <si>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</si>
  <si>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</si>
  <si>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</si>
  <si>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</si>
  <si>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</si>
  <si>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</si>
  <si>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</si>
  <si>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</si>
  <si>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</si>
  <si>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</si>
  <si>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</si>
  <si>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</si>
  <si>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</si>
  <si>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</si>
  <si>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</si>
  <si>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</si>
  <si>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</si>
  <si>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</si>
  <si>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276</t>
  </si>
  <si>
    <t>277</t>
  </si>
  <si>
    <t>278</t>
  </si>
  <si>
    <t>Intelektualne i  osobne usluge</t>
  </si>
  <si>
    <t>Kapitalne donacije od fizičkih osoba za OŠ Veli Vrh</t>
  </si>
  <si>
    <t>C. RAČUN FINANCIRANJA</t>
  </si>
  <si>
    <t xml:space="preserve">MATERIJALNI RASHODI </t>
  </si>
  <si>
    <t>Nepredviđeni rashodi do visine proračunske zalihe- Rashodi za proračunsku zalihu</t>
  </si>
  <si>
    <t>Ostali nespomenuti rashodi poslovanja - Izrgradnja wirless mreže</t>
  </si>
  <si>
    <t>Tekuće donacije  u novcu</t>
  </si>
  <si>
    <t>Nepredviđeni rashodi do visine proračunske zalihe</t>
  </si>
  <si>
    <t>Prihodi od spomeničke rente</t>
  </si>
  <si>
    <t>Naknade građanima i kućanstvima u novcu - Prehrana</t>
  </si>
  <si>
    <t>Ostali nespomenuti prihodi - stvarni troškovi gradnje (infrastruktura)</t>
  </si>
  <si>
    <t xml:space="preserve">  </t>
  </si>
  <si>
    <t>Usluge tekućeg i investicijskog održavanja-pričuva</t>
  </si>
  <si>
    <t>Usluge promidžbe i informiranja-protokol</t>
  </si>
  <si>
    <t xml:space="preserve">Tekuće donacije u novcu </t>
  </si>
  <si>
    <t>Porez i prirez na dohodak od nesamostalnog rada-za decentralizirane funkcije osnovnog školstva</t>
  </si>
  <si>
    <t>Porez i prirez na dohodak od nesamostalnog rada-za decentralizirane funkcije  vatrogastva</t>
  </si>
  <si>
    <t>KORISNIK 34848: JAVNA VATROGASNA POSTROJBA PULA</t>
  </si>
  <si>
    <t>KORISNIK 34985: PREDŠKOLSKA USTANOVA DJEČJI VRTIĆI PULA</t>
  </si>
  <si>
    <t xml:space="preserve">KORISNIK 34952:PREDŠKOLSKA USTANOVA RIN TIN TIN PULA </t>
  </si>
  <si>
    <t>KORISNIK 34889: ISTARSKO NARODNO KAZALIŠTE-GRADSKO KAZALIŠTE PULA</t>
  </si>
  <si>
    <t>KORISNIK 34936: GRADSKA KNJIŽNICA I ČITAONICA</t>
  </si>
  <si>
    <t>GLAVA 00201 - JAVNA UPRAVA I ADMINISTRACIJA ODJELA</t>
  </si>
  <si>
    <t xml:space="preserve"> PROGRAM:2002 RAZVOJ GOSPODARSTVA</t>
  </si>
  <si>
    <t>GLAVA 00202 - GOSPODARSTVO</t>
  </si>
  <si>
    <t>Ostali građevinski objekti- gradnja kapitalnih objekata-gradski bazen Pragrande</t>
  </si>
  <si>
    <t>Ostali građevinski objekti- gradnja kapitalnih objekata-deponij Kaštijun</t>
  </si>
  <si>
    <t>Ostali građevinski objekti- gradnja kapitalnih objekata-zapadna tribina stadiona A.Drozina</t>
  </si>
  <si>
    <t>Ostali građevinski objekti- gradnja kapitalnih objekata-studentski hotel i restoran</t>
  </si>
  <si>
    <t>Ceste, željeznice i slični građevinski objekti - izgradnja komunalne infrastrukture-građenje nerazvrstanih cesta</t>
  </si>
  <si>
    <t>TEKUĆI PROJEKAT:T202001 SUBVENCIONIRANJE KAMATA ZA ODOBRENE KREDITE</t>
  </si>
  <si>
    <t>TEKUĆI PROJEKAT:T202003 RAZVOJ PULSKOG CENTRA ZA PODUZETNIŠTVO</t>
  </si>
  <si>
    <t>Ostali nespomenuti rashodi poslovanja - Razvoj Web servisa</t>
  </si>
  <si>
    <t>TEKUĆI PROJEKAT:T202002 POTICANJE MALOG GOSPODARSTVA</t>
  </si>
  <si>
    <t>UKUPNO RAZDJEL 002</t>
  </si>
  <si>
    <t>UKUPNO RAZDJEL 008</t>
  </si>
  <si>
    <t>UKUPNO RAZDJEL 007</t>
  </si>
  <si>
    <t>GLAVA 00701 - JAVNA UPRAVA I ADMINISTRACIJA ODJELA</t>
  </si>
  <si>
    <t>GLAVA 00702 - KULTURA</t>
  </si>
  <si>
    <t xml:space="preserve"> PROGRAM 7002: JAVNE POTREBE U KULTURI</t>
  </si>
  <si>
    <t>AKTIVNOST A702001: USTANOVE U KULTURI</t>
  </si>
  <si>
    <t>AKTIVNOST A702002: PULA FILM FESTIVAL</t>
  </si>
  <si>
    <t>AKTIVNOST A702003: OSTALI  PROGRAMI U KULTURI</t>
  </si>
  <si>
    <t>KAPITALNI PROJEKAT K702001: INVESTICIJE U KULTURI</t>
  </si>
  <si>
    <t>GLAVA 00601 - JAVNA UPRAVA I ADMINISTRACIJA ODJELA</t>
  </si>
  <si>
    <t>PROGRAM 6001: PRIPREMA I DONOŠENJE AKATA IZ DJELOKRUGA ODJELA</t>
  </si>
  <si>
    <t>AKTIVNOST:A601001 ADMINISTRATIVNO, TEHNIČKO I STRUČNO OSOBLJE</t>
  </si>
  <si>
    <t>KAPITALNI PROJEKAT K502003: IZGRADNJA OSNOVNE ŠKOLE VELI VRH</t>
  </si>
  <si>
    <t>Usluge tekućeg i investicijskog održavanja objekta Službe za prevenciju ovisnosti</t>
  </si>
  <si>
    <t>516</t>
  </si>
  <si>
    <t>563</t>
  </si>
  <si>
    <t>AKTIVNOST:A800001 ADMINISTRATIVNO, TEHNIČKO I STRUČNO OSOBLJE</t>
  </si>
  <si>
    <t>AKTIVNOST A701001: ADMINISTRATIVNO, TEHNIČKO I STRUČNO OSOBLJE</t>
  </si>
  <si>
    <t>AKTIVNOST:A201001 ADMINISTRATIVNO, TEHNIČKO I STRUČNO OSOBLJE</t>
  </si>
  <si>
    <t>GLAVA 00602 - SOCIJALNA SKRB</t>
  </si>
  <si>
    <t xml:space="preserve">AKTIVNOST A602001:POMOĆ SOCIJALNO UGROŽENOJ KATEGORIJI GRAĐANA </t>
  </si>
  <si>
    <t>PROGRAM 6002: PROGRAM SOCIJALNE SKRBI</t>
  </si>
  <si>
    <t>AKTIVNOST A602002:JAVNE USTANOVE I UDRUGE U SOCIJALNOJ SKRBI</t>
  </si>
  <si>
    <t>GLAVA 00603 - ZDRAVSTVO I VETERINARSTVO</t>
  </si>
  <si>
    <t xml:space="preserve"> PROGRAM 6003: ZDRAVSTVENA ZAŠTITA</t>
  </si>
  <si>
    <t>AKTIVNOST A603001:JAVNOZDRAVSTVENE MJERE</t>
  </si>
  <si>
    <t>UKUPNO RAZDJEL 006</t>
  </si>
  <si>
    <t>UKUPNO RAZDJEL 005</t>
  </si>
  <si>
    <t>GLAVA 00501- JAVNA UPRAVA I ADMINISTRACIJA ODJELA</t>
  </si>
  <si>
    <t>PROGRAM : 7001 PRIPREMA I DONOŠENJE AKATA IZ DJELOKRUGA ODJELA</t>
  </si>
  <si>
    <t>PROGRAM 5001: PRIPREMA I DONOŠENJE AKATA IZ DJELOKRUGA ODJELA</t>
  </si>
  <si>
    <t>AKTIVNOST A501001: ADMINISTRATIVNO, TEHNIČKO I STRUČNO OSOBLJE</t>
  </si>
  <si>
    <t>GLAVA 00502 - OBRAZOVANJE</t>
  </si>
  <si>
    <t>KAPITALNI PROJEKAT K102002: UREĐENJE  PROSTORIJA ZA UREDOVANJE MJESNIH ODBORA</t>
  </si>
  <si>
    <t xml:space="preserve">AKTIVNOST A502001: DECENTRALIZIRANE FUNKCIJE OSNOVNOŠKOLSKOG OBRAZOVANJA </t>
  </si>
  <si>
    <t>PROGRAM 5002: JAVNE POTREBE U OSNOVNOM ŠKOLSTVU DO STANDARDA</t>
  </si>
  <si>
    <t>PROGRAM 5003:JAVNE POTREBE U OSNOVNOM ŠKOLSTVU I NAOBRAZBI IZNAD STANDARDA</t>
  </si>
  <si>
    <t>GLAVA 00503 - PREDŠKOLSKI ODGOJ</t>
  </si>
  <si>
    <t>PROGRAM 5003: PREDŠKOLSKI ODGOJ</t>
  </si>
  <si>
    <t xml:space="preserve">AKTIVNOST A503001:PREDŠKOLSKE USTANOVE  </t>
  </si>
  <si>
    <t>GLAVA 00504 - SPORT</t>
  </si>
  <si>
    <t xml:space="preserve"> PROGRAM 5004: JAVNE POTREBE U SPORTU </t>
  </si>
  <si>
    <t>AKTIVNOST A504004:POTICANJE I PROMICANJE SPORTA</t>
  </si>
  <si>
    <t>AKTIVNOST A504005:PROVOĐENJE SPORTSKIH AKTIVNOSTI DJECE I MLADEŽI</t>
  </si>
  <si>
    <t>AKTIVNOST A504006:DJELOVANJE SPORTSKIH UDRUGA I SAVEZA SPORTOVA</t>
  </si>
  <si>
    <t>AKTIVNOST A504008:ZAPOŠLJAVANJE OSOBA ZA OBAVLJANJE STRUČNIH POSLOVA U SPORTU</t>
  </si>
  <si>
    <t>AKTIVNOST A504009:SPORTSKO REKREACIJSKE AKTIVNOSTI GRAĐANA</t>
  </si>
  <si>
    <t>AKTIVNOST A504010:SPORTSKE AKTIVNOSTI OSOBA S TEŠKOĆAMA I OSOBA S INVALIDITETOM</t>
  </si>
  <si>
    <t>296</t>
  </si>
  <si>
    <t>AKTIVNOST A504011:PLANIRANJE, IZGRADNJA, ODRŽAVANJE I KORIŠTENJE SPORTSKIH OBJEKATA</t>
  </si>
  <si>
    <t>AKTIVNOST A504012:FINANCIRANJE ZNANSTVENIH I RAZVOJNIH PROJEKATA, ELABORATA I STUDIJA U FUNKCIJI RAZVOJA SPORTA GRADA</t>
  </si>
  <si>
    <t>GLAVA 00505 - TEHNIČKA KULTURA</t>
  </si>
  <si>
    <t>PROGRAM 5005: JAVNE POTREBE U TEHNIČKOJ KULTURI</t>
  </si>
  <si>
    <t>AKTIVNOST A505001:ZAJEDNICA TEHNIČKE KULTURE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</si>
</sst>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.00;[Red]#,##0.00"/>
    <numFmt numFmtId="173" formatCode="#,##0.00_ ;[Red]\-#,##0.00\ "/>
    <numFmt numFmtId="174" formatCode="#,##0.00_ ;\-#,##0.00\ "/>
  </numFmts>
  <fonts count="19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i/>
      <sz val="12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sz val="14"/>
      <name val="Times New Roman CE"/>
      <family val="1"/>
    </font>
    <font>
      <b/>
      <i/>
      <sz val="12"/>
      <name val="Times New Roman CE"/>
      <family val="1"/>
    </font>
    <font>
      <sz val="12"/>
      <name val="Arial"/>
      <family val="0"/>
    </font>
    <font>
      <b/>
      <sz val="12"/>
      <color indexed="8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8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 vertical="center" textRotation="90"/>
    </xf>
    <xf numFmtId="49" fontId="1" fillId="0" borderId="2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49" fontId="1" fillId="0" borderId="2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49" fontId="1" fillId="0" borderId="3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4" fontId="2" fillId="0" borderId="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/>
    </xf>
    <xf numFmtId="49" fontId="3" fillId="0" borderId="3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center" vertical="center" textRotation="90"/>
    </xf>
    <xf numFmtId="49" fontId="3" fillId="0" borderId="3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0" borderId="4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7" xfId="0" applyFont="1" applyBorder="1" applyAlignment="1">
      <alignment vertical="center" textRotation="90"/>
    </xf>
    <xf numFmtId="0" fontId="1" fillId="0" borderId="8" xfId="0" applyFont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textRotation="90" wrapText="1"/>
    </xf>
    <xf numFmtId="49" fontId="1" fillId="0" borderId="3" xfId="0" applyNumberFormat="1" applyFont="1" applyBorder="1" applyAlignment="1">
      <alignment horizontal="left" vertical="center" textRotation="90" wrapText="1"/>
    </xf>
    <xf numFmtId="49" fontId="2" fillId="0" borderId="3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 textRotation="90" wrapText="1"/>
    </xf>
    <xf numFmtId="49" fontId="1" fillId="0" borderId="6" xfId="0" applyNumberFormat="1" applyFont="1" applyBorder="1" applyAlignment="1">
      <alignment horizontal="left" vertical="center" textRotation="90" wrapText="1"/>
    </xf>
    <xf numFmtId="49" fontId="1" fillId="0" borderId="6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1" fillId="0" borderId="26" xfId="0" applyNumberFormat="1" applyFont="1" applyBorder="1" applyAlignment="1">
      <alignment horizontal="left" vertical="center" textRotation="90" wrapText="1"/>
    </xf>
    <xf numFmtId="49" fontId="3" fillId="0" borderId="5" xfId="0" applyNumberFormat="1" applyFont="1" applyBorder="1" applyAlignment="1">
      <alignment horizontal="left" vertical="center" textRotation="90" wrapText="1"/>
    </xf>
    <xf numFmtId="49" fontId="7" fillId="0" borderId="3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 textRotation="90" wrapText="1"/>
    </xf>
    <xf numFmtId="49" fontId="2" fillId="0" borderId="3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 textRotation="90" wrapText="1"/>
    </xf>
    <xf numFmtId="49" fontId="2" fillId="0" borderId="3" xfId="0" applyNumberFormat="1" applyFont="1" applyBorder="1" applyAlignment="1">
      <alignment horizontal="left" vertical="center" textRotation="90" wrapText="1"/>
    </xf>
    <xf numFmtId="49" fontId="2" fillId="0" borderId="12" xfId="0" applyNumberFormat="1" applyFont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textRotation="90" wrapText="1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 wrapText="1"/>
    </xf>
    <xf numFmtId="4" fontId="3" fillId="3" borderId="28" xfId="0" applyNumberFormat="1" applyFont="1" applyFill="1" applyBorder="1" applyAlignment="1">
      <alignment horizontal="right" vertical="center"/>
    </xf>
    <xf numFmtId="4" fontId="2" fillId="3" borderId="23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2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right" vertical="center"/>
    </xf>
    <xf numFmtId="49" fontId="1" fillId="0" borderId="31" xfId="0" applyNumberFormat="1" applyFont="1" applyBorder="1" applyAlignment="1">
      <alignment horizontal="center" vertical="center" textRotation="90"/>
    </xf>
    <xf numFmtId="49" fontId="1" fillId="0" borderId="32" xfId="0" applyNumberFormat="1" applyFont="1" applyBorder="1" applyAlignment="1">
      <alignment horizontal="center" vertical="center" textRotation="90"/>
    </xf>
    <xf numFmtId="49" fontId="3" fillId="0" borderId="32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right" vertical="center" wrapText="1"/>
    </xf>
    <xf numFmtId="4" fontId="1" fillId="0" borderId="27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4" fontId="1" fillId="0" borderId="27" xfId="0" applyNumberFormat="1" applyFont="1" applyBorder="1" applyAlignment="1">
      <alignment horizontal="right" vertical="center" wrapText="1"/>
    </xf>
    <xf numFmtId="4" fontId="2" fillId="0" borderId="23" xfId="0" applyNumberFormat="1" applyFont="1" applyBorder="1" applyAlignment="1">
      <alignment horizontal="right" vertical="center"/>
    </xf>
    <xf numFmtId="4" fontId="1" fillId="0" borderId="35" xfId="0" applyNumberFormat="1" applyFont="1" applyBorder="1" applyAlignment="1">
      <alignment horizontal="right" vertical="center"/>
    </xf>
    <xf numFmtId="4" fontId="1" fillId="0" borderId="35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36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1" fillId="3" borderId="28" xfId="0" applyNumberFormat="1" applyFont="1" applyFill="1" applyBorder="1" applyAlignment="1">
      <alignment horizontal="right" vertical="center" wrapText="1"/>
    </xf>
    <xf numFmtId="4" fontId="1" fillId="3" borderId="27" xfId="0" applyNumberFormat="1" applyFont="1" applyFill="1" applyBorder="1" applyAlignment="1">
      <alignment horizontal="right" vertical="center" wrapText="1"/>
    </xf>
    <xf numFmtId="4" fontId="3" fillId="3" borderId="27" xfId="0" applyNumberFormat="1" applyFont="1" applyFill="1" applyBorder="1" applyAlignment="1">
      <alignment horizontal="right" vertical="center" wrapText="1"/>
    </xf>
    <xf numFmtId="4" fontId="1" fillId="3" borderId="23" xfId="0" applyNumberFormat="1" applyFont="1" applyFill="1" applyBorder="1" applyAlignment="1">
      <alignment horizontal="right" vertical="center" wrapText="1"/>
    </xf>
    <xf numFmtId="4" fontId="3" fillId="3" borderId="28" xfId="0" applyNumberFormat="1" applyFont="1" applyFill="1" applyBorder="1" applyAlignment="1">
      <alignment horizontal="right" vertical="center" wrapText="1"/>
    </xf>
    <xf numFmtId="4" fontId="2" fillId="3" borderId="23" xfId="0" applyNumberFormat="1" applyFont="1" applyFill="1" applyBorder="1" applyAlignment="1">
      <alignment horizontal="right" vertical="center" wrapText="1"/>
    </xf>
    <xf numFmtId="4" fontId="1" fillId="3" borderId="28" xfId="0" applyNumberFormat="1" applyFont="1" applyFill="1" applyBorder="1" applyAlignment="1">
      <alignment horizontal="right" vertical="center" wrapText="1"/>
    </xf>
    <xf numFmtId="4" fontId="1" fillId="0" borderId="27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1" fillId="3" borderId="28" xfId="0" applyNumberFormat="1" applyFont="1" applyFill="1" applyBorder="1" applyAlignment="1">
      <alignment horizontal="right" vertical="center"/>
    </xf>
    <xf numFmtId="4" fontId="1" fillId="3" borderId="27" xfId="0" applyNumberFormat="1" applyFont="1" applyFill="1" applyBorder="1" applyAlignment="1">
      <alignment horizontal="right" vertical="center"/>
    </xf>
    <xf numFmtId="4" fontId="3" fillId="3" borderId="27" xfId="0" applyNumberFormat="1" applyFont="1" applyFill="1" applyBorder="1" applyAlignment="1">
      <alignment horizontal="right" vertical="center"/>
    </xf>
    <xf numFmtId="4" fontId="3" fillId="3" borderId="23" xfId="0" applyNumberFormat="1" applyFont="1" applyFill="1" applyBorder="1" applyAlignment="1">
      <alignment horizontal="right" vertical="center" wrapText="1"/>
    </xf>
    <xf numFmtId="4" fontId="3" fillId="3" borderId="35" xfId="0" applyNumberFormat="1" applyFont="1" applyFill="1" applyBorder="1" applyAlignment="1">
      <alignment horizontal="right" vertical="center" wrapText="1"/>
    </xf>
    <xf numFmtId="4" fontId="1" fillId="3" borderId="15" xfId="0" applyNumberFormat="1" applyFont="1" applyFill="1" applyBorder="1" applyAlignment="1">
      <alignment horizontal="right" vertical="center" wrapText="1"/>
    </xf>
    <xf numFmtId="4" fontId="1" fillId="3" borderId="13" xfId="0" applyNumberFormat="1" applyFont="1" applyFill="1" applyBorder="1" applyAlignment="1">
      <alignment horizontal="right" vertical="center" wrapText="1"/>
    </xf>
    <xf numFmtId="4" fontId="3" fillId="3" borderId="13" xfId="0" applyNumberFormat="1" applyFont="1" applyFill="1" applyBorder="1" applyAlignment="1">
      <alignment horizontal="right" vertical="center" wrapText="1"/>
    </xf>
    <xf numFmtId="4" fontId="1" fillId="3" borderId="30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1" fillId="3" borderId="15" xfId="0" applyNumberFormat="1" applyFont="1" applyFill="1" applyBorder="1" applyAlignment="1">
      <alignment horizontal="right" vertical="center" wrapText="1"/>
    </xf>
    <xf numFmtId="4" fontId="1" fillId="3" borderId="15" xfId="0" applyNumberFormat="1" applyFont="1" applyFill="1" applyBorder="1" applyAlignment="1">
      <alignment horizontal="right" vertical="center"/>
    </xf>
    <xf numFmtId="4" fontId="1" fillId="3" borderId="13" xfId="0" applyNumberFormat="1" applyFont="1" applyFill="1" applyBorder="1" applyAlignment="1">
      <alignment horizontal="right" vertical="center"/>
    </xf>
    <xf numFmtId="4" fontId="3" fillId="3" borderId="13" xfId="0" applyNumberFormat="1" applyFont="1" applyFill="1" applyBorder="1" applyAlignment="1">
      <alignment horizontal="right" vertical="center"/>
    </xf>
    <xf numFmtId="4" fontId="2" fillId="3" borderId="30" xfId="0" applyNumberFormat="1" applyFont="1" applyFill="1" applyBorder="1" applyAlignment="1">
      <alignment horizontal="right" vertical="center"/>
    </xf>
    <xf numFmtId="4" fontId="3" fillId="3" borderId="15" xfId="0" applyNumberFormat="1" applyFont="1" applyFill="1" applyBorder="1" applyAlignment="1">
      <alignment horizontal="right" vertical="center"/>
    </xf>
    <xf numFmtId="4" fontId="2" fillId="3" borderId="13" xfId="0" applyNumberFormat="1" applyFont="1" applyFill="1" applyBorder="1" applyAlignment="1">
      <alignment horizontal="right" vertical="center"/>
    </xf>
    <xf numFmtId="4" fontId="3" fillId="3" borderId="13" xfId="0" applyNumberFormat="1" applyFont="1" applyFill="1" applyBorder="1" applyAlignment="1">
      <alignment horizontal="right" vertical="center"/>
    </xf>
    <xf numFmtId="4" fontId="3" fillId="3" borderId="15" xfId="0" applyNumberFormat="1" applyFont="1" applyFill="1" applyBorder="1" applyAlignment="1">
      <alignment horizontal="right" vertical="center"/>
    </xf>
    <xf numFmtId="4" fontId="1" fillId="3" borderId="15" xfId="0" applyNumberFormat="1" applyFont="1" applyFill="1" applyBorder="1" applyAlignment="1">
      <alignment horizontal="right" vertical="center"/>
    </xf>
    <xf numFmtId="4" fontId="3" fillId="3" borderId="30" xfId="0" applyNumberFormat="1" applyFont="1" applyFill="1" applyBorder="1" applyAlignment="1">
      <alignment horizontal="right" vertical="center"/>
    </xf>
    <xf numFmtId="49" fontId="1" fillId="0" borderId="32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left" vertical="center"/>
    </xf>
    <xf numFmtId="49" fontId="3" fillId="0" borderId="32" xfId="0" applyNumberFormat="1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left" vertical="center" wrapText="1"/>
    </xf>
    <xf numFmtId="4" fontId="1" fillId="3" borderId="30" xfId="0" applyNumberFormat="1" applyFont="1" applyFill="1" applyBorder="1" applyAlignment="1">
      <alignment horizontal="right" vertical="center"/>
    </xf>
    <xf numFmtId="0" fontId="1" fillId="0" borderId="13" xfId="0" applyNumberFormat="1" applyFont="1" applyBorder="1" applyAlignment="1">
      <alignment horizontal="right" vertical="center" wrapText="1"/>
    </xf>
    <xf numFmtId="0" fontId="1" fillId="3" borderId="30" xfId="0" applyNumberFormat="1" applyFont="1" applyFill="1" applyBorder="1" applyAlignment="1">
      <alignment horizontal="right" vertical="center" wrapText="1"/>
    </xf>
    <xf numFmtId="0" fontId="3" fillId="0" borderId="32" xfId="0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right" vertical="center" wrapText="1"/>
    </xf>
    <xf numFmtId="4" fontId="3" fillId="3" borderId="13" xfId="0" applyNumberFormat="1" applyFont="1" applyFill="1" applyBorder="1" applyAlignment="1">
      <alignment horizontal="righ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0" fontId="1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 vertical="center"/>
    </xf>
    <xf numFmtId="4" fontId="2" fillId="0" borderId="30" xfId="0" applyNumberFormat="1" applyFont="1" applyFill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/>
    </xf>
    <xf numFmtId="49" fontId="2" fillId="0" borderId="32" xfId="0" applyNumberFormat="1" applyFont="1" applyFill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left" vertical="center" wrapText="1"/>
    </xf>
    <xf numFmtId="49" fontId="1" fillId="0" borderId="32" xfId="0" applyNumberFormat="1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left" vertical="center" wrapText="1"/>
    </xf>
    <xf numFmtId="4" fontId="7" fillId="3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4" fontId="3" fillId="3" borderId="30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4" fontId="9" fillId="3" borderId="15" xfId="0" applyNumberFormat="1" applyFont="1" applyFill="1" applyBorder="1" applyAlignment="1">
      <alignment horizontal="right" vertical="center"/>
    </xf>
    <xf numFmtId="4" fontId="3" fillId="3" borderId="36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/>
    </xf>
    <xf numFmtId="4" fontId="13" fillId="3" borderId="30" xfId="0" applyNumberFormat="1" applyFont="1" applyFill="1" applyBorder="1" applyAlignment="1">
      <alignment horizontal="right" vertical="center"/>
    </xf>
    <xf numFmtId="4" fontId="14" fillId="0" borderId="13" xfId="0" applyNumberFormat="1" applyFont="1" applyBorder="1" applyAlignment="1">
      <alignment horizontal="right" vertical="center"/>
    </xf>
    <xf numFmtId="4" fontId="15" fillId="0" borderId="13" xfId="0" applyNumberFormat="1" applyFont="1" applyBorder="1" applyAlignment="1">
      <alignment horizontal="right" vertical="center"/>
    </xf>
    <xf numFmtId="4" fontId="15" fillId="3" borderId="15" xfId="0" applyNumberFormat="1" applyFont="1" applyFill="1" applyBorder="1" applyAlignment="1">
      <alignment horizontal="right" vertical="center"/>
    </xf>
    <xf numFmtId="4" fontId="14" fillId="0" borderId="36" xfId="0" applyNumberFormat="1" applyFont="1" applyBorder="1" applyAlignment="1">
      <alignment horizontal="right" vertical="center"/>
    </xf>
    <xf numFmtId="49" fontId="1" fillId="0" borderId="18" xfId="0" applyNumberFormat="1" applyFont="1" applyFill="1" applyBorder="1" applyAlignment="1">
      <alignment horizontal="left" vertical="center" wrapText="1"/>
    </xf>
    <xf numFmtId="4" fontId="14" fillId="3" borderId="15" xfId="0" applyNumberFormat="1" applyFont="1" applyFill="1" applyBorder="1" applyAlignment="1">
      <alignment horizontal="right" vertical="center" wrapText="1"/>
    </xf>
    <xf numFmtId="4" fontId="15" fillId="3" borderId="13" xfId="0" applyNumberFormat="1" applyFont="1" applyFill="1" applyBorder="1" applyAlignment="1">
      <alignment horizontal="right" vertical="center" wrapText="1"/>
    </xf>
    <xf numFmtId="4" fontId="14" fillId="3" borderId="30" xfId="0" applyNumberFormat="1" applyFont="1" applyFill="1" applyBorder="1" applyAlignment="1">
      <alignment horizontal="right" vertical="center" wrapText="1"/>
    </xf>
    <xf numFmtId="4" fontId="14" fillId="0" borderId="13" xfId="0" applyNumberFormat="1" applyFont="1" applyBorder="1" applyAlignment="1">
      <alignment horizontal="right" vertical="center" wrapText="1"/>
    </xf>
    <xf numFmtId="4" fontId="15" fillId="0" borderId="13" xfId="0" applyNumberFormat="1" applyFont="1" applyBorder="1" applyAlignment="1">
      <alignment horizontal="right" vertical="center" wrapText="1"/>
    </xf>
    <xf numFmtId="4" fontId="13" fillId="0" borderId="13" xfId="0" applyNumberFormat="1" applyFont="1" applyBorder="1" applyAlignment="1">
      <alignment horizontal="right" vertical="center" wrapText="1"/>
    </xf>
    <xf numFmtId="4" fontId="13" fillId="0" borderId="30" xfId="0" applyNumberFormat="1" applyFont="1" applyBorder="1" applyAlignment="1">
      <alignment horizontal="right" vertical="center" wrapText="1"/>
    </xf>
    <xf numFmtId="4" fontId="14" fillId="3" borderId="13" xfId="0" applyNumberFormat="1" applyFont="1" applyFill="1" applyBorder="1" applyAlignment="1">
      <alignment horizontal="right" vertical="center" wrapText="1"/>
    </xf>
    <xf numFmtId="0" fontId="14" fillId="3" borderId="13" xfId="0" applyNumberFormat="1" applyFont="1" applyFill="1" applyBorder="1" applyAlignment="1">
      <alignment horizontal="right" vertical="center" wrapText="1"/>
    </xf>
    <xf numFmtId="4" fontId="15" fillId="3" borderId="30" xfId="0" applyNumberFormat="1" applyFont="1" applyFill="1" applyBorder="1" applyAlignment="1">
      <alignment horizontal="right" vertical="center" wrapText="1"/>
    </xf>
    <xf numFmtId="4" fontId="15" fillId="0" borderId="13" xfId="0" applyNumberFormat="1" applyFont="1" applyFill="1" applyBorder="1" applyAlignment="1">
      <alignment horizontal="right" vertical="center"/>
    </xf>
    <xf numFmtId="4" fontId="13" fillId="0" borderId="13" xfId="0" applyNumberFormat="1" applyFont="1" applyFill="1" applyBorder="1" applyAlignment="1">
      <alignment horizontal="right" vertical="center"/>
    </xf>
    <xf numFmtId="4" fontId="14" fillId="0" borderId="13" xfId="0" applyNumberFormat="1" applyFont="1" applyFill="1" applyBorder="1" applyAlignment="1">
      <alignment horizontal="right" vertical="center"/>
    </xf>
    <xf numFmtId="4" fontId="13" fillId="0" borderId="30" xfId="0" applyNumberFormat="1" applyFont="1" applyFill="1" applyBorder="1" applyAlignment="1">
      <alignment horizontal="right" vertical="center"/>
    </xf>
    <xf numFmtId="4" fontId="15" fillId="3" borderId="36" xfId="0" applyNumberFormat="1" applyFont="1" applyFill="1" applyBorder="1" applyAlignment="1">
      <alignment horizontal="right" vertical="center" wrapText="1"/>
    </xf>
    <xf numFmtId="4" fontId="15" fillId="3" borderId="15" xfId="0" applyNumberFormat="1" applyFont="1" applyFill="1" applyBorder="1" applyAlignment="1">
      <alignment horizontal="right" vertical="center" wrapText="1"/>
    </xf>
    <xf numFmtId="0" fontId="15" fillId="3" borderId="30" xfId="0" applyNumberFormat="1" applyFont="1" applyFill="1" applyBorder="1" applyAlignment="1">
      <alignment horizontal="right" vertical="center" wrapText="1"/>
    </xf>
    <xf numFmtId="49" fontId="1" fillId="0" borderId="31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2" fillId="0" borderId="13" xfId="0" applyNumberFormat="1" applyFont="1" applyFill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right" vertical="center"/>
    </xf>
    <xf numFmtId="4" fontId="3" fillId="3" borderId="27" xfId="0" applyNumberFormat="1" applyFont="1" applyFill="1" applyBorder="1" applyAlignment="1">
      <alignment horizontal="right" vertical="center"/>
    </xf>
    <xf numFmtId="4" fontId="3" fillId="3" borderId="14" xfId="0" applyNumberFormat="1" applyFont="1" applyFill="1" applyBorder="1" applyAlignment="1">
      <alignment horizontal="right" vertical="center" wrapText="1"/>
    </xf>
    <xf numFmtId="49" fontId="2" fillId="0" borderId="26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3" fontId="2" fillId="0" borderId="0" xfId="15" applyFont="1" applyBorder="1" applyAlignment="1">
      <alignment/>
    </xf>
    <xf numFmtId="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textRotation="90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right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0" borderId="27" xfId="0" applyNumberFormat="1" applyFont="1" applyBorder="1" applyAlignment="1">
      <alignment horizontal="right" vertical="center" wrapText="1"/>
    </xf>
    <xf numFmtId="4" fontId="13" fillId="0" borderId="13" xfId="0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/>
    </xf>
    <xf numFmtId="49" fontId="2" fillId="0" borderId="6" xfId="0" applyNumberFormat="1" applyFont="1" applyBorder="1" applyAlignment="1">
      <alignment horizontal="right" vertical="center"/>
    </xf>
    <xf numFmtId="4" fontId="2" fillId="0" borderId="27" xfId="0" applyNumberFormat="1" applyFont="1" applyFill="1" applyBorder="1" applyAlignment="1">
      <alignment horizontal="right" vertical="center"/>
    </xf>
    <xf numFmtId="49" fontId="2" fillId="0" borderId="5" xfId="0" applyNumberFormat="1" applyFont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/>
    </xf>
    <xf numFmtId="49" fontId="3" fillId="0" borderId="32" xfId="0" applyNumberFormat="1" applyFont="1" applyBorder="1" applyAlignment="1">
      <alignment horizontal="left" vertical="center" wrapText="1"/>
    </xf>
    <xf numFmtId="43" fontId="8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9" fontId="2" fillId="0" borderId="3" xfId="0" applyNumberFormat="1" applyFont="1" applyBorder="1" applyAlignment="1">
      <alignment horizontal="left" vertical="center"/>
    </xf>
    <xf numFmtId="4" fontId="3" fillId="3" borderId="4" xfId="0" applyNumberFormat="1" applyFont="1" applyFill="1" applyBorder="1" applyAlignment="1">
      <alignment horizontal="right" vertical="center" wrapText="1"/>
    </xf>
    <xf numFmtId="49" fontId="2" fillId="0" borderId="38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 wrapText="1"/>
    </xf>
    <xf numFmtId="4" fontId="2" fillId="0" borderId="40" xfId="0" applyNumberFormat="1" applyFont="1" applyBorder="1" applyAlignment="1">
      <alignment horizontal="right" vertical="center"/>
    </xf>
    <xf numFmtId="4" fontId="1" fillId="3" borderId="27" xfId="0" applyNumberFormat="1" applyFont="1" applyFill="1" applyBorder="1" applyAlignment="1">
      <alignment horizontal="right" vertical="center" wrapText="1"/>
    </xf>
    <xf numFmtId="49" fontId="2" fillId="0" borderId="38" xfId="0" applyNumberFormat="1" applyFont="1" applyBorder="1" applyAlignment="1">
      <alignment horizontal="left" vertical="center" wrapText="1"/>
    </xf>
    <xf numFmtId="49" fontId="1" fillId="0" borderId="39" xfId="0" applyNumberFormat="1" applyFont="1" applyBorder="1" applyAlignment="1">
      <alignment horizontal="left" vertical="center" textRotation="90" wrapText="1"/>
    </xf>
    <xf numFmtId="49" fontId="1" fillId="0" borderId="39" xfId="0" applyNumberFormat="1" applyFont="1" applyBorder="1" applyAlignment="1">
      <alignment horizontal="left" vertical="center"/>
    </xf>
    <xf numFmtId="4" fontId="3" fillId="3" borderId="1" xfId="0" applyNumberFormat="1" applyFont="1" applyFill="1" applyBorder="1" applyAlignment="1">
      <alignment horizontal="right" vertical="center" wrapText="1"/>
    </xf>
    <xf numFmtId="49" fontId="2" fillId="0" borderId="32" xfId="0" applyNumberFormat="1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left" vertical="center"/>
    </xf>
    <xf numFmtId="4" fontId="1" fillId="3" borderId="13" xfId="0" applyNumberFormat="1" applyFont="1" applyFill="1" applyBorder="1" applyAlignment="1">
      <alignment horizontal="right" vertical="center"/>
    </xf>
    <xf numFmtId="49" fontId="2" fillId="0" borderId="26" xfId="0" applyNumberFormat="1" applyFont="1" applyFill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Fill="1" applyBorder="1" applyAlignment="1">
      <alignment horizontal="center" vertical="center" textRotation="90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textRotation="90" wrapText="1"/>
    </xf>
    <xf numFmtId="49" fontId="3" fillId="0" borderId="26" xfId="0" applyNumberFormat="1" applyFont="1" applyFill="1" applyBorder="1" applyAlignment="1">
      <alignment horizontal="left" vertical="center"/>
    </xf>
    <xf numFmtId="49" fontId="2" fillId="0" borderId="27" xfId="0" applyNumberFormat="1" applyFont="1" applyFill="1" applyBorder="1" applyAlignment="1">
      <alignment horizontal="left" vertical="center" wrapText="1"/>
    </xf>
    <xf numFmtId="4" fontId="14" fillId="3" borderId="13" xfId="0" applyNumberFormat="1" applyFont="1" applyFill="1" applyBorder="1" applyAlignment="1">
      <alignment horizontal="right" vertical="center"/>
    </xf>
    <xf numFmtId="49" fontId="2" fillId="0" borderId="9" xfId="0" applyNumberFormat="1" applyFont="1" applyBorder="1" applyAlignment="1">
      <alignment horizontal="left" vertical="center" wrapText="1"/>
    </xf>
    <xf numFmtId="4" fontId="2" fillId="0" borderId="23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2" fillId="0" borderId="30" xfId="0" applyNumberFormat="1" applyFont="1" applyBorder="1" applyAlignment="1">
      <alignment horizontal="right" vertical="center"/>
    </xf>
    <xf numFmtId="49" fontId="2" fillId="0" borderId="29" xfId="0" applyNumberFormat="1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/>
    </xf>
    <xf numFmtId="49" fontId="1" fillId="0" borderId="41" xfId="0" applyNumberFormat="1" applyFont="1" applyBorder="1" applyAlignment="1">
      <alignment horizontal="center" vertical="center" textRotation="90" wrapText="1"/>
    </xf>
    <xf numFmtId="4" fontId="13" fillId="0" borderId="30" xfId="0" applyNumberFormat="1" applyFont="1" applyBorder="1" applyAlignment="1">
      <alignment horizontal="right" vertical="center"/>
    </xf>
    <xf numFmtId="4" fontId="2" fillId="0" borderId="42" xfId="0" applyNumberFormat="1" applyFont="1" applyBorder="1" applyAlignment="1">
      <alignment horizontal="right" vertical="center" wrapText="1"/>
    </xf>
    <xf numFmtId="4" fontId="2" fillId="0" borderId="40" xfId="0" applyNumberFormat="1" applyFont="1" applyBorder="1" applyAlignment="1">
      <alignment horizontal="right" vertical="center" wrapText="1"/>
    </xf>
    <xf numFmtId="4" fontId="3" fillId="0" borderId="40" xfId="0" applyNumberFormat="1" applyFont="1" applyBorder="1" applyAlignment="1">
      <alignment horizontal="right" vertical="center" wrapText="1"/>
    </xf>
    <xf numFmtId="4" fontId="2" fillId="0" borderId="43" xfId="0" applyNumberFormat="1" applyFont="1" applyBorder="1" applyAlignment="1">
      <alignment horizontal="right" vertical="center" wrapText="1"/>
    </xf>
    <xf numFmtId="4" fontId="2" fillId="0" borderId="44" xfId="0" applyNumberFormat="1" applyFont="1" applyBorder="1" applyAlignment="1">
      <alignment horizontal="right" vertical="center" wrapText="1"/>
    </xf>
    <xf numFmtId="4" fontId="3" fillId="0" borderId="44" xfId="0" applyNumberFormat="1" applyFont="1" applyBorder="1" applyAlignment="1">
      <alignment horizontal="right" vertical="center" wrapText="1"/>
    </xf>
    <xf numFmtId="4" fontId="1" fillId="0" borderId="45" xfId="0" applyNumberFormat="1" applyFont="1" applyBorder="1" applyAlignment="1">
      <alignment horizontal="righ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4" fontId="2" fillId="0" borderId="28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4" fontId="2" fillId="0" borderId="42" xfId="0" applyNumberFormat="1" applyFont="1" applyBorder="1" applyAlignment="1">
      <alignment horizontal="right" vertical="center"/>
    </xf>
    <xf numFmtId="4" fontId="1" fillId="0" borderId="35" xfId="0" applyNumberFormat="1" applyFont="1" applyBorder="1" applyAlignment="1">
      <alignment horizontal="right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" fontId="3" fillId="3" borderId="23" xfId="0" applyNumberFormat="1" applyFont="1" applyFill="1" applyBorder="1" applyAlignment="1">
      <alignment horizontal="right" vertical="center" wrapText="1"/>
    </xf>
    <xf numFmtId="4" fontId="3" fillId="3" borderId="51" xfId="0" applyNumberFormat="1" applyFont="1" applyFill="1" applyBorder="1" applyAlignment="1">
      <alignment horizontal="right" vertical="center" wrapText="1"/>
    </xf>
    <xf numFmtId="49" fontId="2" fillId="0" borderId="27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49" fontId="3" fillId="3" borderId="52" xfId="0" applyNumberFormat="1" applyFont="1" applyFill="1" applyBorder="1" applyAlignment="1">
      <alignment horizontal="center" vertical="center"/>
    </xf>
    <xf numFmtId="49" fontId="3" fillId="3" borderId="24" xfId="0" applyNumberFormat="1" applyFont="1" applyFill="1" applyBorder="1" applyAlignment="1">
      <alignment horizontal="center" vertical="center"/>
    </xf>
    <xf numFmtId="49" fontId="3" fillId="3" borderId="28" xfId="0" applyNumberFormat="1" applyFont="1" applyFill="1" applyBorder="1" applyAlignment="1">
      <alignment horizontal="center" vertical="center"/>
    </xf>
    <xf numFmtId="49" fontId="2" fillId="3" borderId="29" xfId="0" applyNumberFormat="1" applyFont="1" applyFill="1" applyBorder="1" applyAlignment="1">
      <alignment horizontal="center" vertical="center"/>
    </xf>
    <xf numFmtId="49" fontId="2" fillId="3" borderId="25" xfId="0" applyNumberFormat="1" applyFont="1" applyFill="1" applyBorder="1" applyAlignment="1">
      <alignment horizontal="center" vertical="center"/>
    </xf>
    <xf numFmtId="49" fontId="2" fillId="3" borderId="23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3" fillId="3" borderId="27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/>
    </xf>
    <xf numFmtId="49" fontId="3" fillId="3" borderId="35" xfId="0" applyNumberFormat="1" applyFont="1" applyFill="1" applyBorder="1" applyAlignment="1">
      <alignment horizontal="center" vertical="center"/>
    </xf>
    <xf numFmtId="49" fontId="3" fillId="3" borderId="29" xfId="0" applyNumberFormat="1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/>
    </xf>
    <xf numFmtId="49" fontId="3" fillId="3" borderId="23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49" fontId="1" fillId="3" borderId="27" xfId="0" applyNumberFormat="1" applyFont="1" applyFill="1" applyBorder="1" applyAlignment="1">
      <alignment horizontal="center" vertical="center"/>
    </xf>
    <xf numFmtId="49" fontId="3" fillId="3" borderId="34" xfId="0" applyNumberFormat="1" applyFont="1" applyFill="1" applyBorder="1" applyAlignment="1">
      <alignment horizontal="center" vertical="center"/>
    </xf>
    <xf numFmtId="49" fontId="1" fillId="3" borderId="52" xfId="0" applyNumberFormat="1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 vertical="center"/>
    </xf>
    <xf numFmtId="49" fontId="1" fillId="3" borderId="28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27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52" xfId="0" applyNumberFormat="1" applyFont="1" applyFill="1" applyBorder="1" applyAlignment="1">
      <alignment horizontal="center" vertical="center" wrapText="1"/>
    </xf>
    <xf numFmtId="49" fontId="1" fillId="3" borderId="24" xfId="0" applyNumberFormat="1" applyFont="1" applyFill="1" applyBorder="1" applyAlignment="1">
      <alignment horizontal="center" vertical="center" wrapText="1"/>
    </xf>
    <xf numFmtId="49" fontId="1" fillId="3" borderId="28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1" fillId="3" borderId="2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3" borderId="52" xfId="0" applyNumberFormat="1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 vertical="center"/>
    </xf>
    <xf numFmtId="49" fontId="1" fillId="3" borderId="28" xfId="0" applyNumberFormat="1" applyFont="1" applyFill="1" applyBorder="1" applyAlignment="1">
      <alignment horizontal="center" vertical="center"/>
    </xf>
    <xf numFmtId="49" fontId="1" fillId="3" borderId="53" xfId="0" applyNumberFormat="1" applyFont="1" applyFill="1" applyBorder="1" applyAlignment="1">
      <alignment horizontal="center" vertical="center"/>
    </xf>
    <xf numFmtId="49" fontId="1" fillId="3" borderId="26" xfId="0" applyNumberFormat="1" applyFont="1" applyFill="1" applyBorder="1" applyAlignment="1">
      <alignment horizontal="center" vertical="center"/>
    </xf>
    <xf numFmtId="49" fontId="3" fillId="3" borderId="26" xfId="0" applyNumberFormat="1" applyFont="1" applyFill="1" applyBorder="1" applyAlignment="1">
      <alignment horizontal="center" vertical="center"/>
    </xf>
    <xf numFmtId="49" fontId="2" fillId="3" borderId="37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33" xfId="0" applyNumberFormat="1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32" xfId="0" applyNumberFormat="1" applyFont="1" applyFill="1" applyBorder="1" applyAlignment="1">
      <alignment horizontal="center" vertical="center"/>
    </xf>
    <xf numFmtId="49" fontId="3" fillId="3" borderId="52" xfId="0" applyNumberFormat="1" applyFont="1" applyFill="1" applyBorder="1" applyAlignment="1">
      <alignment horizontal="center" vertical="center"/>
    </xf>
    <xf numFmtId="49" fontId="3" fillId="3" borderId="24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2" fillId="3" borderId="29" xfId="0" applyNumberFormat="1" applyFont="1" applyFill="1" applyBorder="1" applyAlignment="1">
      <alignment horizontal="center" vertical="center" wrapText="1"/>
    </xf>
    <xf numFmtId="49" fontId="2" fillId="3" borderId="25" xfId="0" applyNumberFormat="1" applyFont="1" applyFill="1" applyBorder="1" applyAlignment="1">
      <alignment horizontal="center" vertical="center" wrapText="1"/>
    </xf>
    <xf numFmtId="49" fontId="1" fillId="3" borderId="52" xfId="0" applyNumberFormat="1" applyFont="1" applyFill="1" applyBorder="1" applyAlignment="1">
      <alignment horizontal="center" vertical="center" wrapText="1"/>
    </xf>
    <xf numFmtId="49" fontId="1" fillId="3" borderId="24" xfId="0" applyNumberFormat="1" applyFont="1" applyFill="1" applyBorder="1" applyAlignment="1">
      <alignment horizontal="center" vertical="center" wrapText="1"/>
    </xf>
    <xf numFmtId="49" fontId="3" fillId="3" borderId="52" xfId="0" applyNumberFormat="1" applyFont="1" applyFill="1" applyBorder="1" applyAlignment="1">
      <alignment horizontal="center" vertical="center" wrapText="1"/>
    </xf>
    <xf numFmtId="49" fontId="3" fillId="3" borderId="24" xfId="0" applyNumberFormat="1" applyFont="1" applyFill="1" applyBorder="1" applyAlignment="1">
      <alignment horizontal="center" vertical="center" wrapText="1"/>
    </xf>
    <xf numFmtId="49" fontId="3" fillId="3" borderId="28" xfId="0" applyNumberFormat="1" applyFont="1" applyFill="1" applyBorder="1" applyAlignment="1">
      <alignment horizontal="center" vertical="center" wrapText="1"/>
    </xf>
    <xf numFmtId="49" fontId="9" fillId="3" borderId="52" xfId="0" applyNumberFormat="1" applyFont="1" applyFill="1" applyBorder="1" applyAlignment="1">
      <alignment horizontal="center" vertical="center"/>
    </xf>
    <xf numFmtId="49" fontId="9" fillId="3" borderId="24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1" xfId="0" applyNumberFormat="1" applyFont="1" applyFill="1" applyBorder="1" applyAlignment="1">
      <alignment horizontal="center" vertical="center"/>
    </xf>
    <xf numFmtId="49" fontId="3" fillId="3" borderId="29" xfId="0" applyNumberFormat="1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="75" zoomScaleNormal="75" zoomScaleSheetLayoutView="100" workbookViewId="0" topLeftCell="A1">
      <selection activeCell="A28" sqref="A28"/>
    </sheetView>
  </sheetViews>
  <sheetFormatPr defaultColWidth="9.140625" defaultRowHeight="12.75"/>
  <cols>
    <col min="1" max="1" width="52.57421875" style="2" customWidth="1"/>
    <col min="2" max="3" width="16.57421875" style="3" bestFit="1" customWidth="1"/>
    <col min="4" max="16384" width="7.8515625" style="3" customWidth="1"/>
  </cols>
  <sheetData>
    <row r="1" ht="16.5" thickBot="1">
      <c r="A1" s="1"/>
    </row>
    <row r="2" spans="1:3" ht="87.75" customHeight="1" thickBot="1">
      <c r="A2" s="122" t="s">
        <v>733</v>
      </c>
      <c r="B2" s="160" t="s">
        <v>614</v>
      </c>
      <c r="C2" s="160" t="s">
        <v>488</v>
      </c>
    </row>
    <row r="3" spans="1:3" ht="15.75">
      <c r="A3" s="404" t="s">
        <v>1347</v>
      </c>
      <c r="B3" s="397">
        <f>SUM(prihodi!G105)</f>
        <v>295492425.15</v>
      </c>
      <c r="C3" s="112">
        <f>SUM(prihodi!H105)</f>
        <v>388618810</v>
      </c>
    </row>
    <row r="4" spans="1:3" ht="15.75">
      <c r="A4" s="405" t="s">
        <v>1348</v>
      </c>
      <c r="B4" s="398">
        <f>SUM(prihodi!G118)</f>
        <v>33500000</v>
      </c>
      <c r="C4" s="90">
        <f>SUM(prihodi!H118)</f>
        <v>67200000</v>
      </c>
    </row>
    <row r="5" spans="1:3" ht="15.75">
      <c r="A5" s="406" t="s">
        <v>1357</v>
      </c>
      <c r="B5" s="399">
        <f>SUM(B4+B3)</f>
        <v>328992425.15</v>
      </c>
      <c r="C5" s="113">
        <f>SUM(C4+C3)</f>
        <v>455818810</v>
      </c>
    </row>
    <row r="6" spans="1:3" ht="15.75">
      <c r="A6" s="407" t="s">
        <v>1349</v>
      </c>
      <c r="B6" s="400">
        <f>SUM(rashodi!F71)</f>
        <v>237764407</v>
      </c>
      <c r="C6" s="114">
        <f>SUM(rashodi!G71)</f>
        <v>267141196</v>
      </c>
    </row>
    <row r="7" spans="1:3" ht="15.75">
      <c r="A7" s="408" t="s">
        <v>1350</v>
      </c>
      <c r="B7" s="401">
        <f>SUM(rashodi!F105)</f>
        <v>113128623</v>
      </c>
      <c r="C7" s="115">
        <f>SUM(rashodi!G105)</f>
        <v>231921614</v>
      </c>
    </row>
    <row r="8" spans="1:3" ht="15.75">
      <c r="A8" s="409" t="s">
        <v>1358</v>
      </c>
      <c r="B8" s="402">
        <f>SUM(B6:B7)</f>
        <v>350893030</v>
      </c>
      <c r="C8" s="116">
        <f>SUM(C6:C7)</f>
        <v>499062810</v>
      </c>
    </row>
    <row r="9" spans="1:3" s="4" customFormat="1" ht="16.5" thickBot="1">
      <c r="A9" s="410" t="s">
        <v>734</v>
      </c>
      <c r="B9" s="403">
        <f>SUM(B5-B8)</f>
        <v>-21900604.850000024</v>
      </c>
      <c r="C9" s="117">
        <f>SUM(C5-C8)</f>
        <v>-43244000</v>
      </c>
    </row>
    <row r="10" spans="1:3" ht="15.75">
      <c r="A10" s="123"/>
      <c r="B10" s="118"/>
      <c r="C10" s="118"/>
    </row>
    <row r="11" spans="1:3" ht="32.25" thickBot="1">
      <c r="A11" s="124" t="s">
        <v>735</v>
      </c>
      <c r="B11" s="118"/>
      <c r="C11" s="118"/>
    </row>
    <row r="12" spans="1:3" ht="15.75">
      <c r="A12" s="412" t="s">
        <v>1346</v>
      </c>
      <c r="B12" s="411"/>
      <c r="C12" s="119"/>
    </row>
    <row r="13" spans="1:3" ht="16.5" thickBot="1">
      <c r="A13" s="413" t="s">
        <v>736</v>
      </c>
      <c r="B13" s="202">
        <v>25862604.85</v>
      </c>
      <c r="C13" s="102">
        <v>15900000</v>
      </c>
    </row>
    <row r="14" spans="1:3" ht="15.75">
      <c r="A14" s="123"/>
      <c r="B14" s="118"/>
      <c r="C14" s="118"/>
    </row>
    <row r="15" spans="1:3" ht="16.5" thickBot="1">
      <c r="A15" s="124" t="s">
        <v>1509</v>
      </c>
      <c r="B15" s="118"/>
      <c r="C15" s="118"/>
    </row>
    <row r="16" spans="1:3" ht="15.75">
      <c r="A16" s="404" t="s">
        <v>737</v>
      </c>
      <c r="B16" s="414">
        <f>SUM('račun financiranja'!F14+'račun financiranja'!F17)</f>
        <v>2350000</v>
      </c>
      <c r="C16" s="120">
        <f>SUM('račun financiranja'!G14+'račun financiranja'!G17)</f>
        <v>33000000</v>
      </c>
    </row>
    <row r="17" spans="1:3" ht="15.75">
      <c r="A17" s="407" t="s">
        <v>738</v>
      </c>
      <c r="B17" s="400">
        <f>SUM('račun financiranja'!F5+'račun financiranja'!F11+'račun financiranja'!F8)</f>
        <v>6312000</v>
      </c>
      <c r="C17" s="114">
        <f>SUM('račun financiranja'!G5+'račun financiranja'!G11+'račun financiranja'!G8)</f>
        <v>5656000</v>
      </c>
    </row>
    <row r="18" spans="1:3" s="4" customFormat="1" ht="16.5" thickBot="1">
      <c r="A18" s="410" t="s">
        <v>739</v>
      </c>
      <c r="B18" s="403">
        <f>+B16-B17</f>
        <v>-3962000</v>
      </c>
      <c r="C18" s="117">
        <f>+C16-C17</f>
        <v>27344000</v>
      </c>
    </row>
    <row r="19" spans="1:3" ht="16.5" thickBot="1">
      <c r="A19" s="125"/>
      <c r="B19" s="118"/>
      <c r="C19" s="118"/>
    </row>
    <row r="20" spans="1:3" ht="63.75" thickBot="1">
      <c r="A20" s="416" t="s">
        <v>740</v>
      </c>
      <c r="B20" s="415">
        <f>SUM(B9+B13+B18)</f>
        <v>-2.2351741790771484E-08</v>
      </c>
      <c r="C20" s="121">
        <f>SUM(C9+C13+C18)</f>
        <v>0</v>
      </c>
    </row>
    <row r="22" ht="15.75">
      <c r="B22" s="170"/>
    </row>
    <row r="23" ht="15.75">
      <c r="B23" s="170"/>
    </row>
    <row r="26" ht="15.75">
      <c r="B26" s="170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8"/>
  <sheetViews>
    <sheetView zoomScale="75" zoomScaleNormal="75" workbookViewId="0" topLeftCell="A122">
      <selection activeCell="F124" sqref="F124"/>
    </sheetView>
  </sheetViews>
  <sheetFormatPr defaultColWidth="9.140625" defaultRowHeight="12.75"/>
  <cols>
    <col min="1" max="1" width="5.7109375" style="76" customWidth="1"/>
    <col min="2" max="2" width="3.57421875" style="76" customWidth="1"/>
    <col min="3" max="3" width="4.421875" style="52" bestFit="1" customWidth="1"/>
    <col min="4" max="4" width="5.421875" style="52" bestFit="1" customWidth="1"/>
    <col min="5" max="5" width="6.28125" style="52" bestFit="1" customWidth="1"/>
    <col min="6" max="6" width="81.8515625" style="52" customWidth="1"/>
    <col min="7" max="8" width="23.28125" style="76" bestFit="1" customWidth="1"/>
    <col min="9" max="9" width="15.140625" style="76" bestFit="1" customWidth="1"/>
    <col min="10" max="16384" width="7.8515625" style="76" customWidth="1"/>
  </cols>
  <sheetData>
    <row r="1" spans="1:8" ht="89.25" customHeight="1" thickBot="1">
      <c r="A1" s="40" t="s">
        <v>1001</v>
      </c>
      <c r="B1" s="41" t="s">
        <v>1017</v>
      </c>
      <c r="C1" s="41" t="s">
        <v>741</v>
      </c>
      <c r="D1" s="41" t="s">
        <v>742</v>
      </c>
      <c r="E1" s="41" t="s">
        <v>743</v>
      </c>
      <c r="F1" s="194" t="s">
        <v>812</v>
      </c>
      <c r="G1" s="416" t="s">
        <v>614</v>
      </c>
      <c r="H1" s="160" t="s">
        <v>488</v>
      </c>
    </row>
    <row r="2" spans="1:8" ht="15" customHeight="1">
      <c r="A2" s="460" t="s">
        <v>1551</v>
      </c>
      <c r="B2" s="461"/>
      <c r="C2" s="461"/>
      <c r="D2" s="461"/>
      <c r="E2" s="461"/>
      <c r="F2" s="461"/>
      <c r="G2" s="225">
        <f>SUM(G3)</f>
        <v>1294000</v>
      </c>
      <c r="H2" s="225">
        <f>SUM(H3)</f>
        <v>1618000</v>
      </c>
    </row>
    <row r="3" spans="1:8" ht="15" customHeight="1">
      <c r="A3" s="456" t="s">
        <v>1552</v>
      </c>
      <c r="B3" s="457"/>
      <c r="C3" s="457"/>
      <c r="D3" s="457"/>
      <c r="E3" s="457"/>
      <c r="F3" s="457"/>
      <c r="G3" s="226">
        <f>SUM(G7+G15)</f>
        <v>1294000</v>
      </c>
      <c r="H3" s="226">
        <f>SUM(H7+H15)</f>
        <v>1618000</v>
      </c>
    </row>
    <row r="4" spans="1:8" ht="15" customHeight="1">
      <c r="A4" s="447" t="s">
        <v>1553</v>
      </c>
      <c r="B4" s="448"/>
      <c r="C4" s="448"/>
      <c r="D4" s="448"/>
      <c r="E4" s="448"/>
      <c r="F4" s="448"/>
      <c r="G4" s="227">
        <f>SUM(G7+G15)</f>
        <v>1294000</v>
      </c>
      <c r="H4" s="227">
        <f>SUM(H7+H15)</f>
        <v>1618000</v>
      </c>
    </row>
    <row r="5" spans="1:8" ht="15" customHeight="1" thickBot="1">
      <c r="A5" s="444" t="s">
        <v>1289</v>
      </c>
      <c r="B5" s="445"/>
      <c r="C5" s="445"/>
      <c r="D5" s="445"/>
      <c r="E5" s="445"/>
      <c r="F5" s="445"/>
      <c r="G5" s="228"/>
      <c r="H5" s="228"/>
    </row>
    <row r="6" spans="1:8" ht="15" customHeight="1">
      <c r="A6" s="133"/>
      <c r="B6" s="25" t="s">
        <v>1002</v>
      </c>
      <c r="C6" s="134"/>
      <c r="D6" s="134"/>
      <c r="E6" s="134"/>
      <c r="F6" s="244" t="s">
        <v>1018</v>
      </c>
      <c r="G6" s="207"/>
      <c r="H6" s="207"/>
    </row>
    <row r="7" spans="1:8" ht="15" customHeight="1">
      <c r="A7" s="133"/>
      <c r="B7" s="134"/>
      <c r="C7" s="25" t="s">
        <v>813</v>
      </c>
      <c r="D7" s="134"/>
      <c r="E7" s="134"/>
      <c r="F7" s="241" t="s">
        <v>814</v>
      </c>
      <c r="G7" s="207">
        <f>SUM(G8+G10+G12)</f>
        <v>1234000</v>
      </c>
      <c r="H7" s="207">
        <f>SUM(H8+H10+H12)</f>
        <v>1551000</v>
      </c>
    </row>
    <row r="8" spans="1:8" ht="15" customHeight="1">
      <c r="A8" s="133"/>
      <c r="B8" s="135"/>
      <c r="C8" s="135"/>
      <c r="D8" s="129" t="s">
        <v>815</v>
      </c>
      <c r="E8" s="135"/>
      <c r="F8" s="242" t="s">
        <v>816</v>
      </c>
      <c r="G8" s="205">
        <f>SUM(G9)</f>
        <v>980000</v>
      </c>
      <c r="H8" s="205">
        <f>SUM(H9)</f>
        <v>1200000</v>
      </c>
    </row>
    <row r="9" spans="1:8" ht="15" customHeight="1">
      <c r="A9" s="136" t="s">
        <v>1556</v>
      </c>
      <c r="B9" s="135"/>
      <c r="C9" s="135"/>
      <c r="D9" s="135"/>
      <c r="E9" s="135" t="s">
        <v>817</v>
      </c>
      <c r="F9" s="243" t="s">
        <v>1019</v>
      </c>
      <c r="G9" s="256">
        <v>980000</v>
      </c>
      <c r="H9" s="256">
        <v>1200000</v>
      </c>
    </row>
    <row r="10" spans="1:8" ht="15.75" customHeight="1">
      <c r="A10" s="136"/>
      <c r="B10" s="135"/>
      <c r="C10" s="135"/>
      <c r="D10" s="129" t="s">
        <v>818</v>
      </c>
      <c r="E10" s="135"/>
      <c r="F10" s="242" t="s">
        <v>819</v>
      </c>
      <c r="G10" s="205">
        <f>SUM(G11)</f>
        <v>85000</v>
      </c>
      <c r="H10" s="205">
        <f>SUM(H11)</f>
        <v>140000</v>
      </c>
    </row>
    <row r="11" spans="1:8" ht="15" customHeight="1">
      <c r="A11" s="136" t="s">
        <v>184</v>
      </c>
      <c r="B11" s="135"/>
      <c r="C11" s="135"/>
      <c r="D11" s="129"/>
      <c r="E11" s="135" t="s">
        <v>820</v>
      </c>
      <c r="F11" s="243" t="s">
        <v>821</v>
      </c>
      <c r="G11" s="256">
        <v>85000</v>
      </c>
      <c r="H11" s="256">
        <v>140000</v>
      </c>
    </row>
    <row r="12" spans="1:8" ht="15" customHeight="1">
      <c r="A12" s="136"/>
      <c r="B12" s="135"/>
      <c r="C12" s="135"/>
      <c r="D12" s="129" t="s">
        <v>822</v>
      </c>
      <c r="E12" s="135"/>
      <c r="F12" s="242" t="s">
        <v>823</v>
      </c>
      <c r="G12" s="205">
        <f>SUM(+G13+G14)</f>
        <v>169000</v>
      </c>
      <c r="H12" s="205">
        <f>SUM(+H13+H14)</f>
        <v>211000</v>
      </c>
    </row>
    <row r="13" spans="1:8" ht="15" customHeight="1">
      <c r="A13" s="136" t="s">
        <v>1236</v>
      </c>
      <c r="B13" s="135"/>
      <c r="C13" s="135"/>
      <c r="D13" s="135"/>
      <c r="E13" s="135" t="s">
        <v>824</v>
      </c>
      <c r="F13" s="243" t="s">
        <v>825</v>
      </c>
      <c r="G13" s="256">
        <v>152000</v>
      </c>
      <c r="H13" s="256">
        <v>190000</v>
      </c>
    </row>
    <row r="14" spans="1:8" ht="15" customHeight="1">
      <c r="A14" s="136" t="s">
        <v>1237</v>
      </c>
      <c r="B14" s="135"/>
      <c r="C14" s="135"/>
      <c r="D14" s="135"/>
      <c r="E14" s="135" t="s">
        <v>826</v>
      </c>
      <c r="F14" s="243" t="s">
        <v>827</v>
      </c>
      <c r="G14" s="256">
        <v>17000</v>
      </c>
      <c r="H14" s="256">
        <v>21000</v>
      </c>
    </row>
    <row r="15" spans="1:8" ht="15" customHeight="1">
      <c r="A15" s="136"/>
      <c r="B15" s="66"/>
      <c r="C15" s="66" t="s">
        <v>828</v>
      </c>
      <c r="D15" s="66"/>
      <c r="E15" s="66"/>
      <c r="F15" s="241" t="s">
        <v>829</v>
      </c>
      <c r="G15" s="207">
        <f>SUM(G16+G18+G20)</f>
        <v>60000</v>
      </c>
      <c r="H15" s="207">
        <f>SUM(H16+H18+H20)</f>
        <v>67000</v>
      </c>
    </row>
    <row r="16" spans="1:8" ht="15" customHeight="1">
      <c r="A16" s="136"/>
      <c r="B16" s="134"/>
      <c r="C16" s="25"/>
      <c r="D16" s="129" t="s">
        <v>830</v>
      </c>
      <c r="E16" s="134"/>
      <c r="F16" s="242" t="s">
        <v>831</v>
      </c>
      <c r="G16" s="205">
        <f>SUM(+G17)</f>
        <v>23000</v>
      </c>
      <c r="H16" s="205">
        <f>SUM(+H17)</f>
        <v>30000</v>
      </c>
    </row>
    <row r="17" spans="1:8" ht="15" customHeight="1">
      <c r="A17" s="136" t="s">
        <v>1238</v>
      </c>
      <c r="B17" s="135"/>
      <c r="C17" s="25"/>
      <c r="D17" s="135"/>
      <c r="E17" s="135" t="s">
        <v>834</v>
      </c>
      <c r="F17" s="243" t="s">
        <v>1041</v>
      </c>
      <c r="G17" s="256">
        <v>23000</v>
      </c>
      <c r="H17" s="256">
        <v>30000</v>
      </c>
    </row>
    <row r="18" spans="1:8" ht="15" customHeight="1">
      <c r="A18" s="136"/>
      <c r="B18" s="135"/>
      <c r="C18" s="25"/>
      <c r="D18" s="129" t="s">
        <v>837</v>
      </c>
      <c r="E18" s="135"/>
      <c r="F18" s="242" t="s">
        <v>838</v>
      </c>
      <c r="G18" s="205">
        <f>SUM(G19)</f>
        <v>25000</v>
      </c>
      <c r="H18" s="205">
        <f>SUM(H19)</f>
        <v>25000</v>
      </c>
    </row>
    <row r="19" spans="1:8" ht="15" customHeight="1">
      <c r="A19" s="136" t="s">
        <v>1239</v>
      </c>
      <c r="B19" s="135"/>
      <c r="C19" s="25"/>
      <c r="D19" s="135"/>
      <c r="E19" s="135" t="s">
        <v>839</v>
      </c>
      <c r="F19" s="243" t="s">
        <v>1042</v>
      </c>
      <c r="G19" s="256">
        <v>25000</v>
      </c>
      <c r="H19" s="256">
        <v>25000</v>
      </c>
    </row>
    <row r="20" spans="1:8" ht="15" customHeight="1">
      <c r="A20" s="136"/>
      <c r="B20" s="135"/>
      <c r="C20" s="135"/>
      <c r="D20" s="129" t="s">
        <v>875</v>
      </c>
      <c r="E20" s="135"/>
      <c r="F20" s="242" t="s">
        <v>1005</v>
      </c>
      <c r="G20" s="205">
        <f>SUM(G21)</f>
        <v>12000</v>
      </c>
      <c r="H20" s="205">
        <f>SUM(H21)</f>
        <v>12000</v>
      </c>
    </row>
    <row r="21" spans="1:8" ht="15" customHeight="1" thickBot="1">
      <c r="A21" s="136" t="s">
        <v>1240</v>
      </c>
      <c r="B21" s="135"/>
      <c r="C21" s="135"/>
      <c r="D21" s="135"/>
      <c r="E21" s="135" t="s">
        <v>881</v>
      </c>
      <c r="F21" s="243" t="s">
        <v>882</v>
      </c>
      <c r="G21" s="256">
        <v>12000</v>
      </c>
      <c r="H21" s="256">
        <v>12000</v>
      </c>
    </row>
    <row r="22" spans="1:8" ht="15" customHeight="1">
      <c r="A22" s="460" t="s">
        <v>1561</v>
      </c>
      <c r="B22" s="461"/>
      <c r="C22" s="461"/>
      <c r="D22" s="461"/>
      <c r="E22" s="461"/>
      <c r="F22" s="461"/>
      <c r="G22" s="231">
        <f>SUM(+G23)</f>
        <v>12943000</v>
      </c>
      <c r="H22" s="231">
        <f>SUM(+H23)</f>
        <v>16741800</v>
      </c>
    </row>
    <row r="23" spans="1:8" ht="15" customHeight="1">
      <c r="A23" s="466" t="s">
        <v>1563</v>
      </c>
      <c r="B23" s="457"/>
      <c r="C23" s="457"/>
      <c r="D23" s="457"/>
      <c r="E23" s="457"/>
      <c r="F23" s="457"/>
      <c r="G23" s="232">
        <f>SUM(+G24+G40+G57+G77)</f>
        <v>12943000</v>
      </c>
      <c r="H23" s="232">
        <f>SUM(+H24+H40+H57+H77)</f>
        <v>16741800</v>
      </c>
    </row>
    <row r="24" spans="1:8" ht="15" customHeight="1">
      <c r="A24" s="447" t="s">
        <v>1562</v>
      </c>
      <c r="B24" s="448"/>
      <c r="C24" s="448"/>
      <c r="D24" s="448"/>
      <c r="E24" s="448"/>
      <c r="F24" s="448"/>
      <c r="G24" s="233">
        <f>SUM(G27)</f>
        <v>7530000</v>
      </c>
      <c r="H24" s="233">
        <f>SUM(H27)</f>
        <v>8353000</v>
      </c>
    </row>
    <row r="25" spans="1:8" ht="33" customHeight="1" thickBot="1">
      <c r="A25" s="495" t="s">
        <v>444</v>
      </c>
      <c r="B25" s="445"/>
      <c r="C25" s="445"/>
      <c r="D25" s="445"/>
      <c r="E25" s="445"/>
      <c r="F25" s="445"/>
      <c r="G25" s="234"/>
      <c r="H25" s="234"/>
    </row>
    <row r="26" spans="1:8" ht="15" customHeight="1">
      <c r="A26" s="145"/>
      <c r="B26" s="66" t="s">
        <v>1002</v>
      </c>
      <c r="C26" s="146"/>
      <c r="D26" s="135"/>
      <c r="E26" s="135"/>
      <c r="F26" s="241" t="s">
        <v>1024</v>
      </c>
      <c r="G26" s="272"/>
      <c r="H26" s="272"/>
    </row>
    <row r="27" spans="1:8" ht="30" customHeight="1">
      <c r="A27" s="145"/>
      <c r="B27" s="134"/>
      <c r="C27" s="25" t="s">
        <v>944</v>
      </c>
      <c r="D27" s="134"/>
      <c r="E27" s="134"/>
      <c r="F27" s="241" t="s">
        <v>1033</v>
      </c>
      <c r="G27" s="264">
        <f>SUM(G28)</f>
        <v>7530000</v>
      </c>
      <c r="H27" s="264">
        <f>SUM(H28)</f>
        <v>8353000</v>
      </c>
    </row>
    <row r="28" spans="1:8" ht="15" customHeight="1">
      <c r="A28" s="151"/>
      <c r="B28" s="149"/>
      <c r="C28" s="149"/>
      <c r="D28" s="129" t="s">
        <v>945</v>
      </c>
      <c r="E28" s="129"/>
      <c r="F28" s="242" t="s">
        <v>1034</v>
      </c>
      <c r="G28" s="274">
        <f>SUM(G29:G39)</f>
        <v>7530000</v>
      </c>
      <c r="H28" s="274">
        <f>SUM(H29:H39)</f>
        <v>8353000</v>
      </c>
    </row>
    <row r="29" spans="1:8" ht="15" customHeight="1">
      <c r="A29" s="137" t="s">
        <v>1241</v>
      </c>
      <c r="B29" s="135"/>
      <c r="C29" s="66"/>
      <c r="D29" s="135"/>
      <c r="E29" s="135" t="s">
        <v>946</v>
      </c>
      <c r="F29" s="243" t="s">
        <v>1341</v>
      </c>
      <c r="G29" s="97">
        <v>4590000</v>
      </c>
      <c r="H29" s="97">
        <v>4753000</v>
      </c>
    </row>
    <row r="30" spans="1:8" ht="15" customHeight="1">
      <c r="A30" s="137" t="s">
        <v>1242</v>
      </c>
      <c r="B30" s="135"/>
      <c r="C30" s="66"/>
      <c r="D30" s="135"/>
      <c r="E30" s="135" t="s">
        <v>946</v>
      </c>
      <c r="F30" s="243" t="s">
        <v>1259</v>
      </c>
      <c r="G30" s="97">
        <v>0</v>
      </c>
      <c r="H30" s="97">
        <v>260000</v>
      </c>
    </row>
    <row r="31" spans="1:8" ht="15" customHeight="1">
      <c r="A31" s="137"/>
      <c r="B31" s="135"/>
      <c r="C31" s="66"/>
      <c r="D31" s="135"/>
      <c r="E31" s="152" t="s">
        <v>946</v>
      </c>
      <c r="F31" s="265" t="s">
        <v>1516</v>
      </c>
      <c r="G31" s="272">
        <v>2370000</v>
      </c>
      <c r="H31" s="272">
        <v>0</v>
      </c>
    </row>
    <row r="32" spans="1:8" ht="15" customHeight="1">
      <c r="A32" s="137" t="s">
        <v>1243</v>
      </c>
      <c r="B32" s="135"/>
      <c r="C32" s="66"/>
      <c r="D32" s="135"/>
      <c r="E32" s="135" t="s">
        <v>946</v>
      </c>
      <c r="F32" s="265" t="s">
        <v>699</v>
      </c>
      <c r="G32" s="97">
        <v>290000</v>
      </c>
      <c r="H32" s="97">
        <v>580000</v>
      </c>
    </row>
    <row r="33" spans="1:8" ht="15" customHeight="1">
      <c r="A33" s="137" t="s">
        <v>1244</v>
      </c>
      <c r="B33" s="135"/>
      <c r="C33" s="66"/>
      <c r="D33" s="135"/>
      <c r="E33" s="135" t="s">
        <v>947</v>
      </c>
      <c r="F33" s="243" t="s">
        <v>723</v>
      </c>
      <c r="G33" s="97">
        <v>280000</v>
      </c>
      <c r="H33" s="97">
        <v>330000</v>
      </c>
    </row>
    <row r="34" spans="1:8" ht="15" customHeight="1">
      <c r="A34" s="137" t="s">
        <v>1245</v>
      </c>
      <c r="B34" s="135"/>
      <c r="C34" s="66"/>
      <c r="D34" s="135"/>
      <c r="E34" s="135" t="s">
        <v>947</v>
      </c>
      <c r="F34" s="243" t="s">
        <v>693</v>
      </c>
      <c r="G34" s="97">
        <v>0</v>
      </c>
      <c r="H34" s="97">
        <v>60000</v>
      </c>
    </row>
    <row r="35" spans="1:8" ht="15" customHeight="1">
      <c r="A35" s="137" t="s">
        <v>1246</v>
      </c>
      <c r="B35" s="135"/>
      <c r="C35" s="66"/>
      <c r="D35" s="135"/>
      <c r="E35" s="135" t="s">
        <v>947</v>
      </c>
      <c r="F35" s="243" t="s">
        <v>694</v>
      </c>
      <c r="G35" s="97">
        <v>0</v>
      </c>
      <c r="H35" s="97">
        <v>1200000</v>
      </c>
    </row>
    <row r="36" spans="1:8" ht="15" customHeight="1">
      <c r="A36" s="137" t="s">
        <v>1247</v>
      </c>
      <c r="B36" s="135"/>
      <c r="C36" s="66"/>
      <c r="D36" s="135"/>
      <c r="E36" s="135" t="s">
        <v>947</v>
      </c>
      <c r="F36" s="243" t="s">
        <v>695</v>
      </c>
      <c r="G36" s="97">
        <v>0</v>
      </c>
      <c r="H36" s="97">
        <v>600000</v>
      </c>
    </row>
    <row r="37" spans="1:8" ht="15" customHeight="1">
      <c r="A37" s="137" t="s">
        <v>1248</v>
      </c>
      <c r="B37" s="135"/>
      <c r="C37" s="66"/>
      <c r="D37" s="135"/>
      <c r="E37" s="135" t="s">
        <v>947</v>
      </c>
      <c r="F37" s="243" t="s">
        <v>697</v>
      </c>
      <c r="G37" s="97">
        <v>0</v>
      </c>
      <c r="H37" s="97">
        <v>120000</v>
      </c>
    </row>
    <row r="38" spans="1:8" ht="15" customHeight="1">
      <c r="A38" s="137" t="s">
        <v>1249</v>
      </c>
      <c r="B38" s="135"/>
      <c r="C38" s="66"/>
      <c r="D38" s="135"/>
      <c r="E38" s="135" t="s">
        <v>947</v>
      </c>
      <c r="F38" s="243" t="s">
        <v>698</v>
      </c>
      <c r="G38" s="97">
        <v>0</v>
      </c>
      <c r="H38" s="97">
        <v>400000</v>
      </c>
    </row>
    <row r="39" spans="1:8" ht="30.75" customHeight="1" thickBot="1">
      <c r="A39" s="137" t="s">
        <v>446</v>
      </c>
      <c r="B39" s="135"/>
      <c r="C39" s="66"/>
      <c r="D39" s="135"/>
      <c r="E39" s="135" t="s">
        <v>947</v>
      </c>
      <c r="F39" s="243" t="s">
        <v>700</v>
      </c>
      <c r="G39" s="97">
        <v>0</v>
      </c>
      <c r="H39" s="97">
        <v>50000</v>
      </c>
    </row>
    <row r="40" spans="1:8" ht="15" customHeight="1">
      <c r="A40" s="441" t="s">
        <v>1564</v>
      </c>
      <c r="B40" s="442"/>
      <c r="C40" s="442"/>
      <c r="D40" s="442"/>
      <c r="E40" s="442"/>
      <c r="F40" s="442"/>
      <c r="G40" s="238">
        <f>SUM(G43+G48+G51)</f>
        <v>5413000</v>
      </c>
      <c r="H40" s="238">
        <f>SUM(H43+H48+H51)</f>
        <v>3611000</v>
      </c>
    </row>
    <row r="41" spans="1:8" ht="33" customHeight="1" thickBot="1">
      <c r="A41" s="495" t="s">
        <v>444</v>
      </c>
      <c r="B41" s="445"/>
      <c r="C41" s="445"/>
      <c r="D41" s="445"/>
      <c r="E41" s="445"/>
      <c r="F41" s="445"/>
      <c r="G41" s="234"/>
      <c r="H41" s="234"/>
    </row>
    <row r="42" spans="1:8" ht="15" customHeight="1">
      <c r="A42" s="137"/>
      <c r="B42" s="66" t="s">
        <v>1002</v>
      </c>
      <c r="C42" s="146"/>
      <c r="D42" s="135"/>
      <c r="E42" s="135"/>
      <c r="F42" s="241" t="s">
        <v>1024</v>
      </c>
      <c r="G42" s="97"/>
      <c r="H42" s="97"/>
    </row>
    <row r="43" spans="1:8" ht="15" customHeight="1">
      <c r="A43" s="137"/>
      <c r="B43" s="66"/>
      <c r="C43" s="66" t="s">
        <v>828</v>
      </c>
      <c r="D43" s="66"/>
      <c r="E43" s="66"/>
      <c r="F43" s="25" t="s">
        <v>829</v>
      </c>
      <c r="G43" s="209">
        <f>SUM(G44+G46)</f>
        <v>0</v>
      </c>
      <c r="H43" s="209">
        <f>SUM(H44+H46)</f>
        <v>25000</v>
      </c>
    </row>
    <row r="44" spans="1:8" ht="15" customHeight="1">
      <c r="A44" s="137"/>
      <c r="B44" s="66"/>
      <c r="C44" s="146"/>
      <c r="D44" s="129" t="s">
        <v>859</v>
      </c>
      <c r="E44" s="134"/>
      <c r="F44" s="20" t="s">
        <v>860</v>
      </c>
      <c r="G44" s="206">
        <f>SUM(G45)</f>
        <v>0</v>
      </c>
      <c r="H44" s="206">
        <f>SUM(H45)</f>
        <v>10000</v>
      </c>
    </row>
    <row r="45" spans="1:8" ht="15" customHeight="1">
      <c r="A45" s="137" t="s">
        <v>1250</v>
      </c>
      <c r="B45" s="66"/>
      <c r="C45" s="146"/>
      <c r="D45" s="135"/>
      <c r="E45" s="135" t="s">
        <v>863</v>
      </c>
      <c r="F45" s="21" t="s">
        <v>335</v>
      </c>
      <c r="G45" s="97">
        <v>0</v>
      </c>
      <c r="H45" s="97">
        <v>10000</v>
      </c>
    </row>
    <row r="46" spans="1:8" ht="15" customHeight="1">
      <c r="A46" s="137"/>
      <c r="B46" s="66"/>
      <c r="C46" s="146"/>
      <c r="D46" s="353" t="s">
        <v>875</v>
      </c>
      <c r="E46" s="353"/>
      <c r="F46" s="354" t="s">
        <v>1005</v>
      </c>
      <c r="G46" s="206">
        <f>SUM(G47)</f>
        <v>0</v>
      </c>
      <c r="H46" s="206">
        <f>SUM(H47)</f>
        <v>15000</v>
      </c>
    </row>
    <row r="47" spans="1:8" ht="15" customHeight="1">
      <c r="A47" s="137" t="s">
        <v>1251</v>
      </c>
      <c r="B47" s="66"/>
      <c r="C47" s="146"/>
      <c r="D47" s="135"/>
      <c r="E47" s="135" t="s">
        <v>883</v>
      </c>
      <c r="F47" s="243" t="s">
        <v>334</v>
      </c>
      <c r="G47" s="97">
        <v>0</v>
      </c>
      <c r="H47" s="97">
        <v>15000</v>
      </c>
    </row>
    <row r="48" spans="1:8" ht="15" customHeight="1">
      <c r="A48" s="137"/>
      <c r="B48" s="66"/>
      <c r="C48" s="25" t="s">
        <v>943</v>
      </c>
      <c r="D48" s="129"/>
      <c r="E48" s="129"/>
      <c r="F48" s="241" t="s">
        <v>712</v>
      </c>
      <c r="G48" s="209">
        <f>SUM(G49)</f>
        <v>0</v>
      </c>
      <c r="H48" s="209">
        <f>SUM(H49)</f>
        <v>880000</v>
      </c>
    </row>
    <row r="49" spans="1:8" ht="15" customHeight="1">
      <c r="A49" s="137"/>
      <c r="B49" s="66"/>
      <c r="C49" s="129"/>
      <c r="D49" s="129" t="s">
        <v>603</v>
      </c>
      <c r="E49" s="129"/>
      <c r="F49" s="242" t="s">
        <v>1260</v>
      </c>
      <c r="G49" s="206">
        <f>SUM(G50:G50)</f>
        <v>0</v>
      </c>
      <c r="H49" s="206">
        <f>SUM(H50:H50)</f>
        <v>880000</v>
      </c>
    </row>
    <row r="50" spans="1:8" ht="15" customHeight="1">
      <c r="A50" s="137" t="s">
        <v>1252</v>
      </c>
      <c r="B50" s="66"/>
      <c r="C50" s="146"/>
      <c r="D50" s="135"/>
      <c r="E50" s="135" t="s">
        <v>1261</v>
      </c>
      <c r="F50" s="243" t="s">
        <v>1263</v>
      </c>
      <c r="G50" s="97">
        <v>0</v>
      </c>
      <c r="H50" s="97">
        <v>880000</v>
      </c>
    </row>
    <row r="51" spans="1:8" ht="15" customHeight="1">
      <c r="A51" s="137"/>
      <c r="B51" s="129"/>
      <c r="C51" s="25" t="s">
        <v>948</v>
      </c>
      <c r="D51" s="129"/>
      <c r="E51" s="129"/>
      <c r="F51" s="241" t="s">
        <v>1285</v>
      </c>
      <c r="G51" s="103">
        <f>G52</f>
        <v>5413000</v>
      </c>
      <c r="H51" s="103">
        <f>H52</f>
        <v>2706000</v>
      </c>
    </row>
    <row r="52" spans="1:8" ht="15" customHeight="1">
      <c r="A52" s="137"/>
      <c r="B52" s="129"/>
      <c r="C52" s="129"/>
      <c r="D52" s="129" t="s">
        <v>949</v>
      </c>
      <c r="E52" s="129"/>
      <c r="F52" s="242" t="s">
        <v>950</v>
      </c>
      <c r="G52" s="173">
        <f>SUM(G53:G56)</f>
        <v>5413000</v>
      </c>
      <c r="H52" s="173">
        <f>SUM(H53:H56)</f>
        <v>2706000</v>
      </c>
    </row>
    <row r="53" spans="1:8" ht="15" customHeight="1">
      <c r="A53" s="137" t="s">
        <v>1253</v>
      </c>
      <c r="B53" s="129"/>
      <c r="C53" s="129"/>
      <c r="D53" s="129"/>
      <c r="E53" s="135" t="s">
        <v>951</v>
      </c>
      <c r="F53" s="243" t="s">
        <v>1342</v>
      </c>
      <c r="G53" s="97">
        <v>2645000</v>
      </c>
      <c r="H53" s="97">
        <v>628000</v>
      </c>
    </row>
    <row r="54" spans="1:8" ht="15" customHeight="1">
      <c r="A54" s="137" t="s">
        <v>1254</v>
      </c>
      <c r="B54" s="129"/>
      <c r="C54" s="129"/>
      <c r="D54" s="129"/>
      <c r="E54" s="135" t="s">
        <v>951</v>
      </c>
      <c r="F54" s="243" t="s">
        <v>1343</v>
      </c>
      <c r="G54" s="97">
        <v>2523000</v>
      </c>
      <c r="H54" s="97">
        <v>1778000</v>
      </c>
    </row>
    <row r="55" spans="1:8" ht="15" customHeight="1">
      <c r="A55" s="137" t="s">
        <v>1255</v>
      </c>
      <c r="B55" s="129"/>
      <c r="C55" s="129"/>
      <c r="D55" s="129"/>
      <c r="E55" s="135" t="s">
        <v>951</v>
      </c>
      <c r="F55" s="243" t="s">
        <v>387</v>
      </c>
      <c r="G55" s="97">
        <v>165000</v>
      </c>
      <c r="H55" s="97">
        <v>200000</v>
      </c>
    </row>
    <row r="56" spans="1:8" ht="15" customHeight="1" thickBot="1">
      <c r="A56" s="137" t="s">
        <v>1256</v>
      </c>
      <c r="B56" s="135"/>
      <c r="C56" s="66"/>
      <c r="D56" s="135"/>
      <c r="E56" s="135" t="s">
        <v>951</v>
      </c>
      <c r="F56" s="243" t="s">
        <v>645</v>
      </c>
      <c r="G56" s="97">
        <v>80000</v>
      </c>
      <c r="H56" s="97">
        <v>100000</v>
      </c>
    </row>
    <row r="57" spans="1:8" ht="15" customHeight="1">
      <c r="A57" s="441" t="s">
        <v>437</v>
      </c>
      <c r="B57" s="442"/>
      <c r="C57" s="442"/>
      <c r="D57" s="442"/>
      <c r="E57" s="442"/>
      <c r="F57" s="442"/>
      <c r="G57" s="238">
        <f>SUM(G60+G74)</f>
        <v>0</v>
      </c>
      <c r="H57" s="238">
        <f>SUM(H60+H74)</f>
        <v>150000</v>
      </c>
    </row>
    <row r="58" spans="1:8" ht="36.75" customHeight="1" thickBot="1">
      <c r="A58" s="495" t="s">
        <v>444</v>
      </c>
      <c r="B58" s="445"/>
      <c r="C58" s="445"/>
      <c r="D58" s="445"/>
      <c r="E58" s="445"/>
      <c r="F58" s="445"/>
      <c r="G58" s="234"/>
      <c r="H58" s="234"/>
    </row>
    <row r="59" spans="1:8" ht="15" customHeight="1">
      <c r="A59" s="147"/>
      <c r="B59" s="25" t="s">
        <v>1002</v>
      </c>
      <c r="C59" s="25"/>
      <c r="D59" s="134"/>
      <c r="E59" s="134"/>
      <c r="F59" s="241" t="s">
        <v>1024</v>
      </c>
      <c r="G59" s="97"/>
      <c r="H59" s="97"/>
    </row>
    <row r="60" spans="1:8" ht="15" customHeight="1">
      <c r="A60" s="137"/>
      <c r="B60" s="135"/>
      <c r="C60" s="61" t="s">
        <v>828</v>
      </c>
      <c r="D60" s="149"/>
      <c r="E60" s="152"/>
      <c r="F60" s="268" t="s">
        <v>829</v>
      </c>
      <c r="G60" s="209">
        <f>SUM(G72+G66+G61)</f>
        <v>0</v>
      </c>
      <c r="H60" s="209">
        <f>SUM(H72+H66+H61)</f>
        <v>120000</v>
      </c>
    </row>
    <row r="61" spans="1:8" ht="15" customHeight="1">
      <c r="A61" s="137"/>
      <c r="B61" s="135"/>
      <c r="C61" s="34"/>
      <c r="D61" s="149" t="s">
        <v>837</v>
      </c>
      <c r="E61" s="153"/>
      <c r="F61" s="267" t="s">
        <v>838</v>
      </c>
      <c r="G61" s="206">
        <f>SUM(G62:G65)</f>
        <v>0</v>
      </c>
      <c r="H61" s="206">
        <f>SUM(H62:H65)</f>
        <v>89000</v>
      </c>
    </row>
    <row r="62" spans="1:8" ht="15" customHeight="1">
      <c r="A62" s="137" t="s">
        <v>1257</v>
      </c>
      <c r="B62" s="135"/>
      <c r="C62" s="152"/>
      <c r="D62" s="152"/>
      <c r="E62" s="152" t="s">
        <v>839</v>
      </c>
      <c r="F62" s="243" t="s">
        <v>1042</v>
      </c>
      <c r="G62" s="97">
        <v>0</v>
      </c>
      <c r="H62" s="97">
        <v>62000</v>
      </c>
    </row>
    <row r="63" spans="1:8" ht="15" customHeight="1">
      <c r="A63" s="137" t="s">
        <v>1268</v>
      </c>
      <c r="B63" s="135"/>
      <c r="C63" s="152"/>
      <c r="D63" s="371"/>
      <c r="E63" s="152" t="s">
        <v>852</v>
      </c>
      <c r="F63" s="304" t="s">
        <v>853</v>
      </c>
      <c r="G63" s="198">
        <v>0</v>
      </c>
      <c r="H63" s="97">
        <v>3000</v>
      </c>
    </row>
    <row r="64" spans="1:8" ht="15" customHeight="1">
      <c r="A64" s="137" t="s">
        <v>1269</v>
      </c>
      <c r="B64" s="135"/>
      <c r="C64" s="152"/>
      <c r="D64" s="152"/>
      <c r="E64" s="152" t="s">
        <v>854</v>
      </c>
      <c r="F64" s="378" t="s">
        <v>855</v>
      </c>
      <c r="G64" s="97">
        <v>0</v>
      </c>
      <c r="H64" s="97">
        <v>22000</v>
      </c>
    </row>
    <row r="65" spans="1:8" ht="15" customHeight="1" thickBot="1">
      <c r="A65" s="150" t="s">
        <v>1270</v>
      </c>
      <c r="B65" s="326"/>
      <c r="C65" s="176"/>
      <c r="D65" s="176"/>
      <c r="E65" s="176" t="s">
        <v>856</v>
      </c>
      <c r="F65" s="393" t="s">
        <v>857</v>
      </c>
      <c r="G65" s="186">
        <v>0</v>
      </c>
      <c r="H65" s="394">
        <v>2000</v>
      </c>
    </row>
    <row r="66" spans="1:8" ht="15" customHeight="1">
      <c r="A66" s="137"/>
      <c r="B66" s="135"/>
      <c r="C66" s="34"/>
      <c r="D66" s="149" t="s">
        <v>859</v>
      </c>
      <c r="E66" s="153"/>
      <c r="F66" s="267" t="s">
        <v>860</v>
      </c>
      <c r="G66" s="206">
        <f>SUM(G67:G71)</f>
        <v>0</v>
      </c>
      <c r="H66" s="206">
        <f>SUM(H67:H71)</f>
        <v>24000</v>
      </c>
    </row>
    <row r="67" spans="1:8" ht="15" customHeight="1">
      <c r="A67" s="137" t="s">
        <v>994</v>
      </c>
      <c r="B67" s="135"/>
      <c r="C67" s="152"/>
      <c r="D67" s="152"/>
      <c r="E67" s="152" t="s">
        <v>861</v>
      </c>
      <c r="F67" s="265" t="s">
        <v>862</v>
      </c>
      <c r="G67" s="97">
        <v>0</v>
      </c>
      <c r="H67" s="97">
        <v>6000</v>
      </c>
    </row>
    <row r="68" spans="1:8" ht="15" customHeight="1">
      <c r="A68" s="137" t="s">
        <v>1271</v>
      </c>
      <c r="B68" s="135"/>
      <c r="C68" s="152"/>
      <c r="D68" s="152"/>
      <c r="E68" s="152" t="s">
        <v>863</v>
      </c>
      <c r="F68" s="265" t="s">
        <v>864</v>
      </c>
      <c r="G68" s="97">
        <v>0</v>
      </c>
      <c r="H68" s="97">
        <v>7000</v>
      </c>
    </row>
    <row r="69" spans="1:8" ht="15" customHeight="1">
      <c r="A69" s="137" t="s">
        <v>1272</v>
      </c>
      <c r="B69" s="135"/>
      <c r="C69" s="152"/>
      <c r="D69" s="152"/>
      <c r="E69" s="152" t="s">
        <v>866</v>
      </c>
      <c r="F69" s="265" t="s">
        <v>867</v>
      </c>
      <c r="G69" s="97">
        <v>0</v>
      </c>
      <c r="H69" s="97">
        <v>5000</v>
      </c>
    </row>
    <row r="70" spans="1:8" ht="15" customHeight="1">
      <c r="A70" s="137" t="s">
        <v>1273</v>
      </c>
      <c r="B70" s="135"/>
      <c r="C70" s="152"/>
      <c r="D70" s="152"/>
      <c r="E70" s="152" t="s">
        <v>870</v>
      </c>
      <c r="F70" s="265" t="s">
        <v>1011</v>
      </c>
      <c r="G70" s="97">
        <v>0</v>
      </c>
      <c r="H70" s="97">
        <v>3000</v>
      </c>
    </row>
    <row r="71" spans="1:8" ht="15" customHeight="1">
      <c r="A71" s="137" t="s">
        <v>1274</v>
      </c>
      <c r="B71" s="135"/>
      <c r="C71" s="152"/>
      <c r="D71" s="152"/>
      <c r="E71" s="152" t="s">
        <v>873</v>
      </c>
      <c r="F71" s="265" t="s">
        <v>874</v>
      </c>
      <c r="G71" s="97">
        <v>0</v>
      </c>
      <c r="H71" s="97">
        <v>3000</v>
      </c>
    </row>
    <row r="72" spans="1:8" ht="15" customHeight="1">
      <c r="A72" s="137"/>
      <c r="B72" s="135"/>
      <c r="C72" s="149"/>
      <c r="D72" s="149" t="s">
        <v>875</v>
      </c>
      <c r="E72" s="149"/>
      <c r="F72" s="267" t="s">
        <v>1005</v>
      </c>
      <c r="G72" s="206">
        <f>SUM(G73:G73)</f>
        <v>0</v>
      </c>
      <c r="H72" s="206">
        <f>SUM(H73:H73)</f>
        <v>7000</v>
      </c>
    </row>
    <row r="73" spans="1:8" ht="15" customHeight="1">
      <c r="A73" s="137" t="s">
        <v>1275</v>
      </c>
      <c r="B73" s="135"/>
      <c r="C73" s="152"/>
      <c r="D73" s="152"/>
      <c r="E73" s="152" t="s">
        <v>879</v>
      </c>
      <c r="F73" s="265" t="s">
        <v>880</v>
      </c>
      <c r="G73" s="97">
        <v>0</v>
      </c>
      <c r="H73" s="97">
        <v>7000</v>
      </c>
    </row>
    <row r="74" spans="1:8" ht="15" customHeight="1">
      <c r="A74" s="137"/>
      <c r="B74" s="135"/>
      <c r="C74" s="25" t="s">
        <v>944</v>
      </c>
      <c r="D74" s="134"/>
      <c r="E74" s="134"/>
      <c r="F74" s="241" t="s">
        <v>1033</v>
      </c>
      <c r="G74" s="209">
        <f>SUM(G75)</f>
        <v>0</v>
      </c>
      <c r="H74" s="209">
        <f>SUM(H75)</f>
        <v>30000</v>
      </c>
    </row>
    <row r="75" spans="1:8" ht="15" customHeight="1">
      <c r="A75" s="137"/>
      <c r="B75" s="135"/>
      <c r="C75" s="149"/>
      <c r="D75" s="129" t="s">
        <v>945</v>
      </c>
      <c r="E75" s="129"/>
      <c r="F75" s="242" t="s">
        <v>1034</v>
      </c>
      <c r="G75" s="206">
        <f>SUM(G76)</f>
        <v>0</v>
      </c>
      <c r="H75" s="206">
        <f>SUM(H76)</f>
        <v>30000</v>
      </c>
    </row>
    <row r="76" spans="1:8" ht="15" customHeight="1" thickBot="1">
      <c r="A76" s="150" t="s">
        <v>1276</v>
      </c>
      <c r="B76" s="141"/>
      <c r="C76" s="149"/>
      <c r="D76" s="129"/>
      <c r="E76" s="135" t="s">
        <v>947</v>
      </c>
      <c r="F76" s="243" t="s">
        <v>438</v>
      </c>
      <c r="G76" s="97">
        <v>0</v>
      </c>
      <c r="H76" s="97">
        <v>30000</v>
      </c>
    </row>
    <row r="77" spans="1:8" ht="15" customHeight="1">
      <c r="A77" s="441" t="s">
        <v>637</v>
      </c>
      <c r="B77" s="442"/>
      <c r="C77" s="442"/>
      <c r="D77" s="442"/>
      <c r="E77" s="442"/>
      <c r="F77" s="442"/>
      <c r="G77" s="238">
        <f>SUM(G80+G92+G128+G133)</f>
        <v>0</v>
      </c>
      <c r="H77" s="238">
        <f>SUM(H80+H92+H128+H133)</f>
        <v>4627800</v>
      </c>
    </row>
    <row r="78" spans="1:8" ht="36.75" customHeight="1" thickBot="1">
      <c r="A78" s="495" t="s">
        <v>444</v>
      </c>
      <c r="B78" s="445"/>
      <c r="C78" s="445"/>
      <c r="D78" s="445"/>
      <c r="E78" s="445"/>
      <c r="F78" s="445"/>
      <c r="G78" s="234"/>
      <c r="H78" s="234"/>
    </row>
    <row r="79" spans="1:8" ht="15" customHeight="1">
      <c r="A79" s="133"/>
      <c r="B79" s="25" t="s">
        <v>1002</v>
      </c>
      <c r="C79" s="25"/>
      <c r="D79" s="134"/>
      <c r="E79" s="134"/>
      <c r="F79" s="241" t="s">
        <v>1024</v>
      </c>
      <c r="G79" s="289"/>
      <c r="H79" s="289"/>
    </row>
    <row r="80" spans="1:8" ht="15.75">
      <c r="A80" s="133"/>
      <c r="B80" s="134"/>
      <c r="C80" s="25" t="s">
        <v>813</v>
      </c>
      <c r="D80" s="134"/>
      <c r="E80" s="134"/>
      <c r="F80" s="241" t="s">
        <v>814</v>
      </c>
      <c r="G80" s="289">
        <f>+G81+G84+G87</f>
        <v>0</v>
      </c>
      <c r="H80" s="289">
        <f>+H81+H84+H87</f>
        <v>3776200</v>
      </c>
    </row>
    <row r="81" spans="1:8" ht="15.75">
      <c r="A81" s="145"/>
      <c r="B81" s="138"/>
      <c r="C81" s="20"/>
      <c r="D81" s="129" t="s">
        <v>815</v>
      </c>
      <c r="E81" s="138"/>
      <c r="F81" s="242" t="s">
        <v>816</v>
      </c>
      <c r="G81" s="282">
        <f>SUM(G82:G83)</f>
        <v>0</v>
      </c>
      <c r="H81" s="282">
        <f>SUM(H82:H83)</f>
        <v>3106901</v>
      </c>
    </row>
    <row r="82" spans="1:9" ht="15.75">
      <c r="A82" s="137" t="s">
        <v>1277</v>
      </c>
      <c r="B82" s="135"/>
      <c r="C82" s="135"/>
      <c r="D82" s="135"/>
      <c r="E82" s="135" t="s">
        <v>817</v>
      </c>
      <c r="F82" s="243" t="s">
        <v>1019</v>
      </c>
      <c r="G82" s="279">
        <v>0</v>
      </c>
      <c r="H82" s="279">
        <v>981153</v>
      </c>
      <c r="I82" s="174"/>
    </row>
    <row r="83" spans="1:8" ht="15.75">
      <c r="A83" s="137" t="s">
        <v>1278</v>
      </c>
      <c r="B83" s="135"/>
      <c r="C83" s="135"/>
      <c r="D83" s="135"/>
      <c r="E83" s="135" t="s">
        <v>817</v>
      </c>
      <c r="F83" s="243" t="s">
        <v>510</v>
      </c>
      <c r="G83" s="279">
        <v>0</v>
      </c>
      <c r="H83" s="279">
        <v>2125748</v>
      </c>
    </row>
    <row r="84" spans="1:8" ht="15.75">
      <c r="A84" s="156"/>
      <c r="B84" s="153"/>
      <c r="C84" s="34"/>
      <c r="D84" s="149" t="s">
        <v>818</v>
      </c>
      <c r="E84" s="153"/>
      <c r="F84" s="267" t="s">
        <v>819</v>
      </c>
      <c r="G84" s="296">
        <f>SUM(G85:G86)</f>
        <v>0</v>
      </c>
      <c r="H84" s="296">
        <f>SUM(H85:H86)</f>
        <v>123600</v>
      </c>
    </row>
    <row r="85" spans="1:8" ht="15.75">
      <c r="A85" s="157" t="s">
        <v>624</v>
      </c>
      <c r="B85" s="152"/>
      <c r="C85" s="152"/>
      <c r="D85" s="152"/>
      <c r="E85" s="152" t="s">
        <v>820</v>
      </c>
      <c r="F85" s="265" t="s">
        <v>821</v>
      </c>
      <c r="G85" s="297">
        <v>0</v>
      </c>
      <c r="H85" s="297">
        <v>36924</v>
      </c>
    </row>
    <row r="86" spans="1:8" ht="15.75">
      <c r="A86" s="157" t="s">
        <v>185</v>
      </c>
      <c r="B86" s="152"/>
      <c r="C86" s="152"/>
      <c r="D86" s="152"/>
      <c r="E86" s="152" t="s">
        <v>820</v>
      </c>
      <c r="F86" s="265" t="s">
        <v>511</v>
      </c>
      <c r="G86" s="297">
        <v>0</v>
      </c>
      <c r="H86" s="297">
        <v>86676</v>
      </c>
    </row>
    <row r="87" spans="1:9" ht="15.75">
      <c r="A87" s="157"/>
      <c r="B87" s="152"/>
      <c r="C87" s="34"/>
      <c r="D87" s="149" t="s">
        <v>822</v>
      </c>
      <c r="E87" s="153"/>
      <c r="F87" s="267" t="s">
        <v>1007</v>
      </c>
      <c r="G87" s="296">
        <f>SUM(G88:G91)</f>
        <v>0</v>
      </c>
      <c r="H87" s="296">
        <f>SUM(H88:H91)</f>
        <v>545699</v>
      </c>
      <c r="I87" s="174"/>
    </row>
    <row r="88" spans="1:8" ht="15.75">
      <c r="A88" s="157" t="s">
        <v>625</v>
      </c>
      <c r="B88" s="152"/>
      <c r="C88" s="152"/>
      <c r="D88" s="152"/>
      <c r="E88" s="152" t="s">
        <v>824</v>
      </c>
      <c r="F88" s="265" t="s">
        <v>825</v>
      </c>
      <c r="G88" s="297">
        <v>0</v>
      </c>
      <c r="H88" s="297">
        <v>155720</v>
      </c>
    </row>
    <row r="89" spans="1:8" ht="15.75">
      <c r="A89" s="157" t="s">
        <v>626</v>
      </c>
      <c r="B89" s="152"/>
      <c r="C89" s="152"/>
      <c r="D89" s="152"/>
      <c r="E89" s="152" t="s">
        <v>824</v>
      </c>
      <c r="F89" s="265" t="s">
        <v>512</v>
      </c>
      <c r="G89" s="297">
        <v>0</v>
      </c>
      <c r="H89" s="297">
        <v>337381</v>
      </c>
    </row>
    <row r="90" spans="1:8" ht="15.75">
      <c r="A90" s="157" t="s">
        <v>186</v>
      </c>
      <c r="B90" s="152"/>
      <c r="C90" s="152"/>
      <c r="D90" s="152"/>
      <c r="E90" s="152" t="s">
        <v>826</v>
      </c>
      <c r="F90" s="265" t="s">
        <v>827</v>
      </c>
      <c r="G90" s="297">
        <v>0</v>
      </c>
      <c r="H90" s="297">
        <v>16610</v>
      </c>
    </row>
    <row r="91" spans="1:8" ht="15.75">
      <c r="A91" s="157" t="s">
        <v>187</v>
      </c>
      <c r="B91" s="152"/>
      <c r="C91" s="152"/>
      <c r="D91" s="152"/>
      <c r="E91" s="152" t="s">
        <v>826</v>
      </c>
      <c r="F91" s="265" t="s">
        <v>513</v>
      </c>
      <c r="G91" s="297">
        <v>0</v>
      </c>
      <c r="H91" s="297">
        <v>35988</v>
      </c>
    </row>
    <row r="92" spans="1:8" ht="15.75">
      <c r="A92" s="157"/>
      <c r="B92" s="152"/>
      <c r="C92" s="61" t="s">
        <v>828</v>
      </c>
      <c r="D92" s="149"/>
      <c r="E92" s="152"/>
      <c r="F92" s="268" t="s">
        <v>829</v>
      </c>
      <c r="G92" s="298">
        <f>+G93+G98+G109+G123</f>
        <v>0</v>
      </c>
      <c r="H92" s="298">
        <f>+H93+H98+H109+H123</f>
        <v>831600</v>
      </c>
    </row>
    <row r="93" spans="1:8" ht="15.75">
      <c r="A93" s="157"/>
      <c r="B93" s="152"/>
      <c r="C93" s="34"/>
      <c r="D93" s="149" t="s">
        <v>830</v>
      </c>
      <c r="E93" s="153"/>
      <c r="F93" s="267" t="s">
        <v>831</v>
      </c>
      <c r="G93" s="296">
        <f>SUM(G94:G97)</f>
        <v>0</v>
      </c>
      <c r="H93" s="296">
        <f>SUM(H94:H97)</f>
        <v>197000</v>
      </c>
    </row>
    <row r="94" spans="1:8" ht="15.75">
      <c r="A94" s="157" t="s">
        <v>188</v>
      </c>
      <c r="B94" s="152"/>
      <c r="C94" s="34"/>
      <c r="D94" s="149"/>
      <c r="E94" s="135" t="s">
        <v>832</v>
      </c>
      <c r="F94" s="243" t="s">
        <v>532</v>
      </c>
      <c r="G94" s="297">
        <v>0</v>
      </c>
      <c r="H94" s="297">
        <v>25000</v>
      </c>
    </row>
    <row r="95" spans="1:8" ht="15.75">
      <c r="A95" s="157" t="s">
        <v>189</v>
      </c>
      <c r="B95" s="152"/>
      <c r="C95" s="61"/>
      <c r="D95" s="152"/>
      <c r="E95" s="152" t="s">
        <v>834</v>
      </c>
      <c r="F95" s="243" t="s">
        <v>1041</v>
      </c>
      <c r="G95" s="297">
        <v>0</v>
      </c>
      <c r="H95" s="297">
        <v>44880</v>
      </c>
    </row>
    <row r="96" spans="1:8" ht="15.75">
      <c r="A96" s="157" t="s">
        <v>606</v>
      </c>
      <c r="B96" s="152"/>
      <c r="C96" s="61"/>
      <c r="D96" s="152"/>
      <c r="E96" s="152" t="s">
        <v>834</v>
      </c>
      <c r="F96" s="243" t="s">
        <v>514</v>
      </c>
      <c r="G96" s="297">
        <v>0</v>
      </c>
      <c r="H96" s="297">
        <v>87120</v>
      </c>
    </row>
    <row r="97" spans="1:8" ht="15.75">
      <c r="A97" s="157" t="s">
        <v>607</v>
      </c>
      <c r="B97" s="152"/>
      <c r="C97" s="61"/>
      <c r="D97" s="152"/>
      <c r="E97" s="152" t="s">
        <v>835</v>
      </c>
      <c r="F97" s="243" t="s">
        <v>515</v>
      </c>
      <c r="G97" s="297">
        <v>0</v>
      </c>
      <c r="H97" s="297">
        <v>40000</v>
      </c>
    </row>
    <row r="98" spans="1:8" ht="15.75">
      <c r="A98" s="157"/>
      <c r="B98" s="152"/>
      <c r="C98" s="34"/>
      <c r="D98" s="149" t="s">
        <v>837</v>
      </c>
      <c r="E98" s="153"/>
      <c r="F98" s="267" t="s">
        <v>838</v>
      </c>
      <c r="G98" s="296">
        <f>SUM(G99:G108)</f>
        <v>0</v>
      </c>
      <c r="H98" s="296">
        <f>SUM(H99:H108)</f>
        <v>314073</v>
      </c>
    </row>
    <row r="99" spans="1:8" ht="15.75">
      <c r="A99" s="157" t="s">
        <v>1557</v>
      </c>
      <c r="B99" s="152"/>
      <c r="C99" s="152"/>
      <c r="D99" s="152"/>
      <c r="E99" s="152" t="s">
        <v>839</v>
      </c>
      <c r="F99" s="243" t="s">
        <v>1042</v>
      </c>
      <c r="G99" s="297">
        <v>0</v>
      </c>
      <c r="H99" s="297">
        <v>6120</v>
      </c>
    </row>
    <row r="100" spans="1:8" ht="15.75">
      <c r="A100" s="157" t="s">
        <v>608</v>
      </c>
      <c r="B100" s="152"/>
      <c r="C100" s="152"/>
      <c r="D100" s="152"/>
      <c r="E100" s="152" t="s">
        <v>839</v>
      </c>
      <c r="F100" s="243" t="s">
        <v>516</v>
      </c>
      <c r="G100" s="297">
        <v>0</v>
      </c>
      <c r="H100" s="297">
        <v>41880</v>
      </c>
    </row>
    <row r="101" spans="1:8" ht="15.75">
      <c r="A101" s="157" t="s">
        <v>609</v>
      </c>
      <c r="B101" s="152"/>
      <c r="C101" s="152"/>
      <c r="D101" s="152"/>
      <c r="E101" s="152" t="s">
        <v>852</v>
      </c>
      <c r="F101" s="265" t="s">
        <v>853</v>
      </c>
      <c r="G101" s="297">
        <v>0</v>
      </c>
      <c r="H101" s="297">
        <v>5780</v>
      </c>
    </row>
    <row r="102" spans="1:8" ht="15.75">
      <c r="A102" s="157" t="s">
        <v>610</v>
      </c>
      <c r="B102" s="152"/>
      <c r="C102" s="152"/>
      <c r="D102" s="152"/>
      <c r="E102" s="152" t="s">
        <v>852</v>
      </c>
      <c r="F102" s="265" t="s">
        <v>517</v>
      </c>
      <c r="G102" s="297">
        <v>0</v>
      </c>
      <c r="H102" s="297">
        <v>96020</v>
      </c>
    </row>
    <row r="103" spans="1:8" ht="15.75">
      <c r="A103" s="157" t="s">
        <v>611</v>
      </c>
      <c r="B103" s="152"/>
      <c r="C103" s="152"/>
      <c r="D103" s="152"/>
      <c r="E103" s="152" t="s">
        <v>854</v>
      </c>
      <c r="F103" s="265" t="s">
        <v>855</v>
      </c>
      <c r="G103" s="297">
        <v>0</v>
      </c>
      <c r="H103" s="297">
        <v>19720</v>
      </c>
    </row>
    <row r="104" spans="1:8" ht="15.75">
      <c r="A104" s="157" t="s">
        <v>612</v>
      </c>
      <c r="B104" s="152"/>
      <c r="C104" s="152"/>
      <c r="D104" s="152"/>
      <c r="E104" s="152" t="s">
        <v>854</v>
      </c>
      <c r="F104" s="265" t="s">
        <v>518</v>
      </c>
      <c r="G104" s="297">
        <v>0</v>
      </c>
      <c r="H104" s="297">
        <v>123280</v>
      </c>
    </row>
    <row r="105" spans="1:8" ht="15.75">
      <c r="A105" s="157" t="s">
        <v>843</v>
      </c>
      <c r="B105" s="152"/>
      <c r="C105" s="152"/>
      <c r="D105" s="152"/>
      <c r="E105" s="152" t="s">
        <v>856</v>
      </c>
      <c r="F105" s="265" t="s">
        <v>857</v>
      </c>
      <c r="G105" s="297">
        <v>0</v>
      </c>
      <c r="H105" s="297">
        <v>2720</v>
      </c>
    </row>
    <row r="106" spans="1:8" ht="15.75">
      <c r="A106" s="157" t="s">
        <v>844</v>
      </c>
      <c r="B106" s="152"/>
      <c r="C106" s="152"/>
      <c r="D106" s="152"/>
      <c r="E106" s="152" t="s">
        <v>856</v>
      </c>
      <c r="F106" s="265" t="s">
        <v>519</v>
      </c>
      <c r="G106" s="297">
        <v>0</v>
      </c>
      <c r="H106" s="297">
        <v>5280</v>
      </c>
    </row>
    <row r="107" spans="1:8" ht="15.75">
      <c r="A107" s="157" t="s">
        <v>845</v>
      </c>
      <c r="B107" s="152"/>
      <c r="C107" s="152"/>
      <c r="D107" s="152"/>
      <c r="E107" s="152" t="s">
        <v>858</v>
      </c>
      <c r="F107" s="265" t="s">
        <v>1035</v>
      </c>
      <c r="G107" s="297">
        <v>0</v>
      </c>
      <c r="H107" s="297">
        <v>2813</v>
      </c>
    </row>
    <row r="108" spans="1:8" ht="15.75">
      <c r="A108" s="157" t="s">
        <v>846</v>
      </c>
      <c r="B108" s="152"/>
      <c r="C108" s="152"/>
      <c r="D108" s="152"/>
      <c r="E108" s="152" t="s">
        <v>858</v>
      </c>
      <c r="F108" s="265" t="s">
        <v>520</v>
      </c>
      <c r="G108" s="297">
        <v>0</v>
      </c>
      <c r="H108" s="297">
        <v>10460</v>
      </c>
    </row>
    <row r="109" spans="1:8" ht="15.75">
      <c r="A109" s="157"/>
      <c r="B109" s="152"/>
      <c r="C109" s="34"/>
      <c r="D109" s="149" t="s">
        <v>859</v>
      </c>
      <c r="E109" s="153"/>
      <c r="F109" s="267" t="s">
        <v>860</v>
      </c>
      <c r="G109" s="296">
        <f>SUM(G110:G122)</f>
        <v>0</v>
      </c>
      <c r="H109" s="296">
        <f>SUM(H110:H122)</f>
        <v>230000</v>
      </c>
    </row>
    <row r="110" spans="1:8" ht="15.75">
      <c r="A110" s="157" t="s">
        <v>847</v>
      </c>
      <c r="B110" s="152"/>
      <c r="C110" s="152"/>
      <c r="D110" s="152"/>
      <c r="E110" s="152" t="s">
        <v>861</v>
      </c>
      <c r="F110" s="265" t="s">
        <v>862</v>
      </c>
      <c r="G110" s="297">
        <v>0</v>
      </c>
      <c r="H110" s="297">
        <v>5780</v>
      </c>
    </row>
    <row r="111" spans="1:8" ht="15.75">
      <c r="A111" s="157" t="s">
        <v>848</v>
      </c>
      <c r="B111" s="152"/>
      <c r="C111" s="152"/>
      <c r="D111" s="152"/>
      <c r="E111" s="152" t="s">
        <v>861</v>
      </c>
      <c r="F111" s="265" t="s">
        <v>521</v>
      </c>
      <c r="G111" s="297">
        <v>0</v>
      </c>
      <c r="H111" s="297">
        <v>17220</v>
      </c>
    </row>
    <row r="112" spans="1:8" ht="15.75">
      <c r="A112" s="157" t="s">
        <v>849</v>
      </c>
      <c r="B112" s="152"/>
      <c r="C112" s="152"/>
      <c r="D112" s="152"/>
      <c r="E112" s="152" t="s">
        <v>863</v>
      </c>
      <c r="F112" s="265" t="s">
        <v>864</v>
      </c>
      <c r="G112" s="297">
        <v>0</v>
      </c>
      <c r="H112" s="297">
        <v>12441</v>
      </c>
    </row>
    <row r="113" spans="1:8" ht="15.75">
      <c r="A113" s="157" t="s">
        <v>850</v>
      </c>
      <c r="B113" s="152"/>
      <c r="C113" s="152"/>
      <c r="D113" s="152"/>
      <c r="E113" s="152" t="s">
        <v>863</v>
      </c>
      <c r="F113" s="265" t="s">
        <v>522</v>
      </c>
      <c r="G113" s="297">
        <v>0</v>
      </c>
      <c r="H113" s="297">
        <v>32559</v>
      </c>
    </row>
    <row r="114" spans="1:8" ht="15.75">
      <c r="A114" s="157" t="s">
        <v>190</v>
      </c>
      <c r="B114" s="152"/>
      <c r="C114" s="152"/>
      <c r="D114" s="152"/>
      <c r="E114" s="152" t="s">
        <v>866</v>
      </c>
      <c r="F114" s="265" t="s">
        <v>867</v>
      </c>
      <c r="G114" s="297">
        <v>0</v>
      </c>
      <c r="H114" s="297">
        <v>3400</v>
      </c>
    </row>
    <row r="115" spans="1:8" ht="15.75">
      <c r="A115" s="157" t="s">
        <v>191</v>
      </c>
      <c r="B115" s="152"/>
      <c r="C115" s="152"/>
      <c r="D115" s="152"/>
      <c r="E115" s="152" t="s">
        <v>866</v>
      </c>
      <c r="F115" s="265" t="s">
        <v>523</v>
      </c>
      <c r="G115" s="297">
        <v>0</v>
      </c>
      <c r="H115" s="297">
        <v>6600</v>
      </c>
    </row>
    <row r="116" spans="1:8" ht="15.75">
      <c r="A116" s="157" t="s">
        <v>192</v>
      </c>
      <c r="B116" s="152"/>
      <c r="C116" s="152"/>
      <c r="D116" s="152"/>
      <c r="E116" s="135" t="s">
        <v>869</v>
      </c>
      <c r="F116" s="243" t="s">
        <v>524</v>
      </c>
      <c r="G116" s="297">
        <v>0</v>
      </c>
      <c r="H116" s="297">
        <v>80000</v>
      </c>
    </row>
    <row r="117" spans="1:8" ht="15.75">
      <c r="A117" s="157" t="s">
        <v>193</v>
      </c>
      <c r="B117" s="152"/>
      <c r="C117" s="152"/>
      <c r="D117" s="152"/>
      <c r="E117" s="152" t="s">
        <v>870</v>
      </c>
      <c r="F117" s="265" t="s">
        <v>1011</v>
      </c>
      <c r="G117" s="297">
        <v>0</v>
      </c>
      <c r="H117" s="297">
        <v>17680</v>
      </c>
    </row>
    <row r="118" spans="1:8" ht="15.75">
      <c r="A118" s="157" t="s">
        <v>194</v>
      </c>
      <c r="B118" s="152"/>
      <c r="C118" s="152"/>
      <c r="D118" s="152"/>
      <c r="E118" s="152" t="s">
        <v>870</v>
      </c>
      <c r="F118" s="265" t="s">
        <v>525</v>
      </c>
      <c r="G118" s="297">
        <v>0</v>
      </c>
      <c r="H118" s="297">
        <v>34320</v>
      </c>
    </row>
    <row r="119" spans="1:8" ht="15.75">
      <c r="A119" s="157" t="s">
        <v>195</v>
      </c>
      <c r="B119" s="152"/>
      <c r="C119" s="152"/>
      <c r="D119" s="152"/>
      <c r="E119" s="152" t="s">
        <v>871</v>
      </c>
      <c r="F119" s="265" t="s">
        <v>872</v>
      </c>
      <c r="G119" s="297">
        <v>0</v>
      </c>
      <c r="H119" s="297">
        <v>340</v>
      </c>
    </row>
    <row r="120" spans="1:8" ht="15.75">
      <c r="A120" s="157" t="s">
        <v>196</v>
      </c>
      <c r="B120" s="152"/>
      <c r="C120" s="152"/>
      <c r="D120" s="152"/>
      <c r="E120" s="152" t="s">
        <v>871</v>
      </c>
      <c r="F120" s="265" t="s">
        <v>526</v>
      </c>
      <c r="G120" s="297">
        <v>0</v>
      </c>
      <c r="H120" s="297">
        <v>660</v>
      </c>
    </row>
    <row r="121" spans="1:8" ht="15.75">
      <c r="A121" s="157" t="s">
        <v>197</v>
      </c>
      <c r="B121" s="152"/>
      <c r="C121" s="152"/>
      <c r="D121" s="152"/>
      <c r="E121" s="152" t="s">
        <v>873</v>
      </c>
      <c r="F121" s="265" t="s">
        <v>874</v>
      </c>
      <c r="G121" s="297">
        <v>0</v>
      </c>
      <c r="H121" s="297">
        <v>5440</v>
      </c>
    </row>
    <row r="122" spans="1:8" ht="15.75">
      <c r="A122" s="157" t="s">
        <v>198</v>
      </c>
      <c r="B122" s="152"/>
      <c r="C122" s="152"/>
      <c r="D122" s="152"/>
      <c r="E122" s="152" t="s">
        <v>873</v>
      </c>
      <c r="F122" s="265" t="s">
        <v>527</v>
      </c>
      <c r="G122" s="297">
        <v>0</v>
      </c>
      <c r="H122" s="297">
        <v>13560</v>
      </c>
    </row>
    <row r="123" spans="1:8" ht="15.75">
      <c r="A123" s="157"/>
      <c r="B123" s="152"/>
      <c r="C123" s="149"/>
      <c r="D123" s="149" t="s">
        <v>875</v>
      </c>
      <c r="E123" s="149"/>
      <c r="F123" s="267" t="s">
        <v>1005</v>
      </c>
      <c r="G123" s="296">
        <f>SUM(G124:G127)</f>
        <v>0</v>
      </c>
      <c r="H123" s="296">
        <f>SUM(H124:H127)</f>
        <v>90527</v>
      </c>
    </row>
    <row r="124" spans="1:8" ht="15.75">
      <c r="A124" s="157" t="s">
        <v>199</v>
      </c>
      <c r="B124" s="152"/>
      <c r="C124" s="149"/>
      <c r="D124" s="152"/>
      <c r="E124" s="152" t="s">
        <v>876</v>
      </c>
      <c r="F124" s="304" t="s">
        <v>722</v>
      </c>
      <c r="G124" s="297">
        <v>0</v>
      </c>
      <c r="H124" s="297">
        <v>22279</v>
      </c>
    </row>
    <row r="125" spans="1:8" ht="15.75">
      <c r="A125" s="157" t="s">
        <v>200</v>
      </c>
      <c r="B125" s="152"/>
      <c r="C125" s="149"/>
      <c r="D125" s="152"/>
      <c r="E125" s="152" t="s">
        <v>876</v>
      </c>
      <c r="F125" s="265" t="s">
        <v>528</v>
      </c>
      <c r="G125" s="297">
        <v>0</v>
      </c>
      <c r="H125" s="297">
        <v>43248</v>
      </c>
    </row>
    <row r="126" spans="1:8" ht="15.75">
      <c r="A126" s="157" t="s">
        <v>201</v>
      </c>
      <c r="B126" s="152"/>
      <c r="C126" s="152"/>
      <c r="D126" s="152"/>
      <c r="E126" s="152" t="s">
        <v>879</v>
      </c>
      <c r="F126" s="265" t="s">
        <v>880</v>
      </c>
      <c r="G126" s="297">
        <v>0</v>
      </c>
      <c r="H126" s="297">
        <v>8500</v>
      </c>
    </row>
    <row r="127" spans="1:8" ht="16.5" thickBot="1">
      <c r="A127" s="175" t="s">
        <v>202</v>
      </c>
      <c r="B127" s="176"/>
      <c r="C127" s="176"/>
      <c r="D127" s="176"/>
      <c r="E127" s="176" t="s">
        <v>879</v>
      </c>
      <c r="F127" s="269" t="s">
        <v>529</v>
      </c>
      <c r="G127" s="299">
        <v>0</v>
      </c>
      <c r="H127" s="299">
        <v>16500</v>
      </c>
    </row>
    <row r="128" spans="1:8" ht="15.75">
      <c r="A128" s="157"/>
      <c r="B128" s="152"/>
      <c r="C128" s="148" t="s">
        <v>885</v>
      </c>
      <c r="D128" s="149"/>
      <c r="E128" s="149"/>
      <c r="F128" s="268" t="s">
        <v>926</v>
      </c>
      <c r="G128" s="298">
        <f>SUM(+G129)</f>
        <v>0</v>
      </c>
      <c r="H128" s="298">
        <f>SUM(+H129)</f>
        <v>5000</v>
      </c>
    </row>
    <row r="129" spans="1:8" ht="15.75">
      <c r="A129" s="157"/>
      <c r="B129" s="371"/>
      <c r="C129" s="148"/>
      <c r="D129" s="377" t="s">
        <v>930</v>
      </c>
      <c r="E129" s="149"/>
      <c r="F129" s="267" t="s">
        <v>931</v>
      </c>
      <c r="G129" s="296">
        <f>SUM(G130:G131)</f>
        <v>0</v>
      </c>
      <c r="H129" s="296">
        <f>SUM(H130:H131)</f>
        <v>5000</v>
      </c>
    </row>
    <row r="130" spans="1:8" ht="15.75">
      <c r="A130" s="157" t="s">
        <v>203</v>
      </c>
      <c r="B130" s="371"/>
      <c r="C130" s="148"/>
      <c r="D130" s="152"/>
      <c r="E130" s="152" t="s">
        <v>932</v>
      </c>
      <c r="F130" s="345" t="s">
        <v>933</v>
      </c>
      <c r="G130" s="297">
        <v>0</v>
      </c>
      <c r="H130" s="297">
        <v>1700</v>
      </c>
    </row>
    <row r="131" spans="1:8" ht="15.75">
      <c r="A131" s="157" t="s">
        <v>808</v>
      </c>
      <c r="B131" s="371"/>
      <c r="C131" s="148"/>
      <c r="D131" s="152"/>
      <c r="E131" s="371" t="s">
        <v>932</v>
      </c>
      <c r="F131" s="345" t="s">
        <v>530</v>
      </c>
      <c r="G131" s="297">
        <v>0</v>
      </c>
      <c r="H131" s="297">
        <v>3300</v>
      </c>
    </row>
    <row r="132" spans="1:8" ht="15.75">
      <c r="A132" s="74"/>
      <c r="B132" s="130">
        <v>4</v>
      </c>
      <c r="C132" s="135"/>
      <c r="D132" s="135"/>
      <c r="E132" s="135"/>
      <c r="F132" s="249" t="s">
        <v>1025</v>
      </c>
      <c r="G132" s="297"/>
      <c r="H132" s="297"/>
    </row>
    <row r="133" spans="1:8" ht="15.75">
      <c r="A133" s="74"/>
      <c r="B133" s="131"/>
      <c r="C133" s="66" t="s">
        <v>959</v>
      </c>
      <c r="D133" s="135"/>
      <c r="E133" s="135"/>
      <c r="F133" s="241" t="s">
        <v>960</v>
      </c>
      <c r="G133" s="103">
        <f>SUM(G134)</f>
        <v>0</v>
      </c>
      <c r="H133" s="103">
        <f>SUM(H134)</f>
        <v>15000</v>
      </c>
    </row>
    <row r="134" spans="1:8" ht="15.75">
      <c r="A134" s="74"/>
      <c r="B134" s="131"/>
      <c r="C134" s="135"/>
      <c r="D134" s="129" t="s">
        <v>967</v>
      </c>
      <c r="E134" s="129"/>
      <c r="F134" s="242" t="s">
        <v>968</v>
      </c>
      <c r="G134" s="173">
        <f>SUM(G135)</f>
        <v>0</v>
      </c>
      <c r="H134" s="173">
        <f>SUM(H135)</f>
        <v>15000</v>
      </c>
    </row>
    <row r="135" spans="1:8" ht="16.5" thickBot="1">
      <c r="A135" s="167">
        <v>592</v>
      </c>
      <c r="B135" s="168"/>
      <c r="C135" s="141"/>
      <c r="D135" s="141"/>
      <c r="E135" s="141" t="s">
        <v>975</v>
      </c>
      <c r="F135" s="251" t="s">
        <v>531</v>
      </c>
      <c r="G135" s="186">
        <v>0</v>
      </c>
      <c r="H135" s="186">
        <v>15000</v>
      </c>
    </row>
    <row r="136" spans="1:8" ht="15" customHeight="1">
      <c r="A136" s="460" t="s">
        <v>1565</v>
      </c>
      <c r="B136" s="461"/>
      <c r="C136" s="461"/>
      <c r="D136" s="461"/>
      <c r="E136" s="461"/>
      <c r="F136" s="461"/>
      <c r="G136" s="231">
        <f>SUM(G137)</f>
        <v>3757747</v>
      </c>
      <c r="H136" s="231">
        <f>SUM(H137)</f>
        <v>3791474</v>
      </c>
    </row>
    <row r="137" spans="1:8" ht="15" customHeight="1">
      <c r="A137" s="466" t="s">
        <v>1566</v>
      </c>
      <c r="B137" s="457"/>
      <c r="C137" s="457"/>
      <c r="D137" s="457"/>
      <c r="E137" s="457"/>
      <c r="F137" s="457"/>
      <c r="G137" s="232">
        <f>SUM(G138+G162)</f>
        <v>3757747</v>
      </c>
      <c r="H137" s="232">
        <f>SUM(H138+H162)</f>
        <v>3791474</v>
      </c>
    </row>
    <row r="138" spans="1:8" ht="15" customHeight="1">
      <c r="A138" s="447" t="s">
        <v>1567</v>
      </c>
      <c r="B138" s="448"/>
      <c r="C138" s="448"/>
      <c r="D138" s="448"/>
      <c r="E138" s="448"/>
      <c r="F138" s="448"/>
      <c r="G138" s="233">
        <f>SUM(G141+G146+G150+G154)</f>
        <v>3111747</v>
      </c>
      <c r="H138" s="233">
        <f>SUM(H141+H146+H150+H154)</f>
        <v>3141474</v>
      </c>
    </row>
    <row r="139" spans="1:8" ht="30" customHeight="1" thickBot="1">
      <c r="A139" s="495" t="s">
        <v>509</v>
      </c>
      <c r="B139" s="445"/>
      <c r="C139" s="445"/>
      <c r="D139" s="445"/>
      <c r="E139" s="445"/>
      <c r="F139" s="445"/>
      <c r="G139" s="234"/>
      <c r="H139" s="234"/>
    </row>
    <row r="140" spans="1:8" ht="15" customHeight="1">
      <c r="A140" s="137"/>
      <c r="B140" s="66" t="s">
        <v>1002</v>
      </c>
      <c r="C140" s="146"/>
      <c r="D140" s="135"/>
      <c r="E140" s="135"/>
      <c r="F140" s="241" t="s">
        <v>1024</v>
      </c>
      <c r="G140" s="97"/>
      <c r="H140" s="97"/>
    </row>
    <row r="141" spans="1:8" ht="15" customHeight="1">
      <c r="A141" s="137"/>
      <c r="B141" s="66"/>
      <c r="C141" s="25" t="s">
        <v>828</v>
      </c>
      <c r="D141" s="129"/>
      <c r="E141" s="135"/>
      <c r="F141" s="241" t="s">
        <v>829</v>
      </c>
      <c r="G141" s="103">
        <f>SUM(G142)</f>
        <v>150000</v>
      </c>
      <c r="H141" s="103">
        <f>SUM(H142)</f>
        <v>1049474</v>
      </c>
    </row>
    <row r="142" spans="1:8" ht="15" customHeight="1">
      <c r="A142" s="137"/>
      <c r="B142" s="66"/>
      <c r="C142" s="25"/>
      <c r="D142" s="129" t="s">
        <v>859</v>
      </c>
      <c r="E142" s="138"/>
      <c r="F142" s="242" t="s">
        <v>860</v>
      </c>
      <c r="G142" s="206">
        <f>SUM(G143+G144+G145)</f>
        <v>150000</v>
      </c>
      <c r="H142" s="206">
        <f>SUM(H143+H144+H145)</f>
        <v>1049474</v>
      </c>
    </row>
    <row r="143" spans="1:8" ht="15" customHeight="1">
      <c r="A143" s="137"/>
      <c r="B143" s="66"/>
      <c r="C143" s="25"/>
      <c r="D143" s="129"/>
      <c r="E143" s="135" t="s">
        <v>863</v>
      </c>
      <c r="F143" s="21" t="s">
        <v>1555</v>
      </c>
      <c r="G143" s="210">
        <v>150000</v>
      </c>
      <c r="H143" s="210">
        <v>0</v>
      </c>
    </row>
    <row r="144" spans="1:8" ht="15" customHeight="1">
      <c r="A144" s="137" t="s">
        <v>204</v>
      </c>
      <c r="B144" s="66"/>
      <c r="C144" s="25"/>
      <c r="D144" s="129"/>
      <c r="E144" s="135" t="s">
        <v>866</v>
      </c>
      <c r="F144" s="21" t="s">
        <v>704</v>
      </c>
      <c r="G144" s="210">
        <v>0</v>
      </c>
      <c r="H144" s="210">
        <v>800000</v>
      </c>
    </row>
    <row r="145" spans="1:8" ht="15" customHeight="1">
      <c r="A145" s="137" t="s">
        <v>205</v>
      </c>
      <c r="B145" s="66"/>
      <c r="C145" s="25"/>
      <c r="D145" s="129"/>
      <c r="E145" s="135" t="s">
        <v>869</v>
      </c>
      <c r="F145" s="21" t="s">
        <v>705</v>
      </c>
      <c r="G145" s="210">
        <v>0</v>
      </c>
      <c r="H145" s="210">
        <v>249474</v>
      </c>
    </row>
    <row r="146" spans="1:8" ht="15" customHeight="1">
      <c r="A146" s="137"/>
      <c r="B146" s="66"/>
      <c r="C146" s="25" t="s">
        <v>943</v>
      </c>
      <c r="D146" s="129"/>
      <c r="E146" s="129"/>
      <c r="F146" s="241" t="s">
        <v>712</v>
      </c>
      <c r="G146" s="209">
        <f>SUM(G147)</f>
        <v>0</v>
      </c>
      <c r="H146" s="209">
        <f>SUM(H147)</f>
        <v>1040000</v>
      </c>
    </row>
    <row r="147" spans="1:8" ht="15" customHeight="1">
      <c r="A147" s="137"/>
      <c r="B147" s="66"/>
      <c r="C147" s="129"/>
      <c r="D147" s="129" t="s">
        <v>603</v>
      </c>
      <c r="E147" s="129"/>
      <c r="F147" s="242" t="s">
        <v>1260</v>
      </c>
      <c r="G147" s="206">
        <f>SUM(G148:G149)</f>
        <v>0</v>
      </c>
      <c r="H147" s="206">
        <f>SUM(H148:H149)</f>
        <v>1040000</v>
      </c>
    </row>
    <row r="148" spans="1:8" ht="15" customHeight="1">
      <c r="A148" s="137" t="s">
        <v>206</v>
      </c>
      <c r="B148" s="66"/>
      <c r="C148" s="146"/>
      <c r="D148" s="135"/>
      <c r="E148" s="135" t="s">
        <v>1261</v>
      </c>
      <c r="F148" s="243" t="s">
        <v>1177</v>
      </c>
      <c r="G148" s="210">
        <v>0</v>
      </c>
      <c r="H148" s="210">
        <v>580000</v>
      </c>
    </row>
    <row r="149" spans="1:8" ht="15" customHeight="1">
      <c r="A149" s="137" t="s">
        <v>207</v>
      </c>
      <c r="B149" s="66"/>
      <c r="C149" s="146"/>
      <c r="D149" s="135"/>
      <c r="E149" s="135" t="s">
        <v>1261</v>
      </c>
      <c r="F149" s="243" t="s">
        <v>696</v>
      </c>
      <c r="G149" s="210">
        <v>0</v>
      </c>
      <c r="H149" s="210">
        <v>460000</v>
      </c>
    </row>
    <row r="150" spans="1:8" ht="31.5">
      <c r="A150" s="137"/>
      <c r="B150" s="66"/>
      <c r="C150" s="25" t="s">
        <v>944</v>
      </c>
      <c r="D150" s="134"/>
      <c r="E150" s="134"/>
      <c r="F150" s="241" t="s">
        <v>1033</v>
      </c>
      <c r="G150" s="209">
        <f>SUM(G151)</f>
        <v>0</v>
      </c>
      <c r="H150" s="209">
        <f>SUM(H151)</f>
        <v>180000</v>
      </c>
    </row>
    <row r="151" spans="1:8" ht="15" customHeight="1">
      <c r="A151" s="137"/>
      <c r="B151" s="66"/>
      <c r="C151" s="149"/>
      <c r="D151" s="129" t="s">
        <v>945</v>
      </c>
      <c r="E151" s="129"/>
      <c r="F151" s="242" t="s">
        <v>1034</v>
      </c>
      <c r="G151" s="206">
        <f>SUM(G152:G153)</f>
        <v>0</v>
      </c>
      <c r="H151" s="206">
        <f>SUM(H152:H153)</f>
        <v>180000</v>
      </c>
    </row>
    <row r="152" spans="1:8" ht="15" customHeight="1">
      <c r="A152" s="137" t="s">
        <v>208</v>
      </c>
      <c r="B152" s="66"/>
      <c r="C152" s="149"/>
      <c r="D152" s="129"/>
      <c r="E152" s="135" t="s">
        <v>947</v>
      </c>
      <c r="F152" s="243" t="s">
        <v>706</v>
      </c>
      <c r="G152" s="210">
        <v>0</v>
      </c>
      <c r="H152" s="210">
        <v>60000</v>
      </c>
    </row>
    <row r="153" spans="1:8" ht="15" customHeight="1">
      <c r="A153" s="137" t="s">
        <v>209</v>
      </c>
      <c r="B153" s="66"/>
      <c r="C153" s="25"/>
      <c r="D153" s="129"/>
      <c r="E153" s="135" t="s">
        <v>947</v>
      </c>
      <c r="F153" s="243" t="s">
        <v>707</v>
      </c>
      <c r="G153" s="210">
        <v>0</v>
      </c>
      <c r="H153" s="210">
        <v>120000</v>
      </c>
    </row>
    <row r="154" spans="1:8" ht="15" customHeight="1">
      <c r="A154" s="137"/>
      <c r="B154" s="135"/>
      <c r="C154" s="25" t="s">
        <v>948</v>
      </c>
      <c r="D154" s="129"/>
      <c r="E154" s="129"/>
      <c r="F154" s="241" t="s">
        <v>1285</v>
      </c>
      <c r="G154" s="103">
        <f>SUM(G155)</f>
        <v>2961747</v>
      </c>
      <c r="H154" s="103">
        <f>SUM(H155)</f>
        <v>872000</v>
      </c>
    </row>
    <row r="155" spans="1:8" ht="15" customHeight="1">
      <c r="A155" s="137"/>
      <c r="B155" s="135"/>
      <c r="C155" s="66"/>
      <c r="D155" s="129" t="s">
        <v>949</v>
      </c>
      <c r="E155" s="129"/>
      <c r="F155" s="242" t="s">
        <v>950</v>
      </c>
      <c r="G155" s="173">
        <f>SUM(G156:G161)</f>
        <v>2961747</v>
      </c>
      <c r="H155" s="173">
        <f>SUM(H156:H161)</f>
        <v>872000</v>
      </c>
    </row>
    <row r="156" spans="1:8" ht="15" customHeight="1">
      <c r="A156" s="137"/>
      <c r="B156" s="135"/>
      <c r="C156" s="66"/>
      <c r="D156" s="135"/>
      <c r="E156" s="135" t="s">
        <v>951</v>
      </c>
      <c r="F156" s="243" t="s">
        <v>1320</v>
      </c>
      <c r="G156" s="97">
        <v>1161747</v>
      </c>
      <c r="H156" s="97">
        <v>0</v>
      </c>
    </row>
    <row r="157" spans="1:8" ht="15" customHeight="1">
      <c r="A157" s="137"/>
      <c r="B157" s="135"/>
      <c r="C157" s="66"/>
      <c r="D157" s="135"/>
      <c r="E157" s="135" t="s">
        <v>951</v>
      </c>
      <c r="F157" s="243" t="s">
        <v>1321</v>
      </c>
      <c r="G157" s="97">
        <v>460000</v>
      </c>
      <c r="H157" s="97">
        <v>0</v>
      </c>
    </row>
    <row r="158" spans="1:8" ht="15" customHeight="1">
      <c r="A158" s="137" t="s">
        <v>210</v>
      </c>
      <c r="B158" s="135"/>
      <c r="C158" s="66"/>
      <c r="D158" s="135"/>
      <c r="E158" s="135" t="s">
        <v>951</v>
      </c>
      <c r="F158" s="243" t="s">
        <v>1344</v>
      </c>
      <c r="G158" s="97">
        <v>393000</v>
      </c>
      <c r="H158" s="97">
        <v>500000</v>
      </c>
    </row>
    <row r="159" spans="1:8" ht="15" customHeight="1">
      <c r="A159" s="137" t="s">
        <v>211</v>
      </c>
      <c r="B159" s="135"/>
      <c r="C159" s="66"/>
      <c r="D159" s="135"/>
      <c r="E159" s="135" t="s">
        <v>951</v>
      </c>
      <c r="F159" s="243" t="s">
        <v>1293</v>
      </c>
      <c r="G159" s="97">
        <v>455000</v>
      </c>
      <c r="H159" s="97">
        <v>157000</v>
      </c>
    </row>
    <row r="160" spans="1:8" ht="15" customHeight="1">
      <c r="A160" s="137" t="s">
        <v>212</v>
      </c>
      <c r="B160" s="135"/>
      <c r="C160" s="66"/>
      <c r="D160" s="135"/>
      <c r="E160" s="135" t="s">
        <v>951</v>
      </c>
      <c r="F160" s="243" t="s">
        <v>1345</v>
      </c>
      <c r="G160" s="97">
        <v>390000</v>
      </c>
      <c r="H160" s="97">
        <v>115000</v>
      </c>
    </row>
    <row r="161" spans="1:8" ht="15" customHeight="1" thickBot="1">
      <c r="A161" s="137" t="s">
        <v>213</v>
      </c>
      <c r="B161" s="141"/>
      <c r="C161" s="140"/>
      <c r="D161" s="141"/>
      <c r="E161" s="141" t="s">
        <v>951</v>
      </c>
      <c r="F161" s="251" t="s">
        <v>1355</v>
      </c>
      <c r="G161" s="186">
        <v>102000</v>
      </c>
      <c r="H161" s="186">
        <v>100000</v>
      </c>
    </row>
    <row r="162" spans="1:8" ht="15" customHeight="1">
      <c r="A162" s="504" t="s">
        <v>18</v>
      </c>
      <c r="B162" s="505"/>
      <c r="C162" s="505"/>
      <c r="D162" s="505"/>
      <c r="E162" s="505"/>
      <c r="F162" s="506"/>
      <c r="G162" s="235">
        <f>SUM(G168+G165)</f>
        <v>646000</v>
      </c>
      <c r="H162" s="235">
        <f>SUM(H168+H165)</f>
        <v>650000</v>
      </c>
    </row>
    <row r="163" spans="1:8" ht="32.25" customHeight="1" thickBot="1">
      <c r="A163" s="509" t="s">
        <v>509</v>
      </c>
      <c r="B163" s="484"/>
      <c r="C163" s="484"/>
      <c r="D163" s="484"/>
      <c r="E163" s="484"/>
      <c r="F163" s="485"/>
      <c r="G163" s="234"/>
      <c r="H163" s="234"/>
    </row>
    <row r="164" spans="1:8" ht="15" customHeight="1">
      <c r="A164" s="137"/>
      <c r="B164" s="66" t="s">
        <v>1002</v>
      </c>
      <c r="C164" s="146"/>
      <c r="D164" s="135"/>
      <c r="E164" s="135"/>
      <c r="F164" s="241" t="s">
        <v>1024</v>
      </c>
      <c r="G164" s="97"/>
      <c r="H164" s="97"/>
    </row>
    <row r="165" spans="1:8" ht="15" customHeight="1">
      <c r="A165" s="137"/>
      <c r="B165" s="66"/>
      <c r="C165" s="25" t="s">
        <v>828</v>
      </c>
      <c r="D165" s="129"/>
      <c r="E165" s="135"/>
      <c r="F165" s="241" t="s">
        <v>829</v>
      </c>
      <c r="G165" s="209">
        <f>SUM(G166)</f>
        <v>0</v>
      </c>
      <c r="H165" s="209">
        <f>SUM(H166)</f>
        <v>610000</v>
      </c>
    </row>
    <row r="166" spans="1:8" ht="15" customHeight="1">
      <c r="A166" s="137"/>
      <c r="B166" s="66"/>
      <c r="C166" s="25"/>
      <c r="D166" s="129" t="s">
        <v>859</v>
      </c>
      <c r="E166" s="138"/>
      <c r="F166" s="242" t="s">
        <v>860</v>
      </c>
      <c r="G166" s="206">
        <f>SUM(G167)</f>
        <v>0</v>
      </c>
      <c r="H166" s="206">
        <f>SUM(H167)</f>
        <v>610000</v>
      </c>
    </row>
    <row r="167" spans="1:8" ht="15" customHeight="1">
      <c r="A167" s="137" t="s">
        <v>214</v>
      </c>
      <c r="B167" s="66"/>
      <c r="C167" s="146"/>
      <c r="D167" s="135"/>
      <c r="E167" s="135" t="s">
        <v>869</v>
      </c>
      <c r="F167" s="21" t="s">
        <v>708</v>
      </c>
      <c r="G167" s="97">
        <v>0</v>
      </c>
      <c r="H167" s="97">
        <v>610000</v>
      </c>
    </row>
    <row r="168" spans="1:8" ht="15" customHeight="1">
      <c r="A168" s="137"/>
      <c r="B168" s="135"/>
      <c r="C168" s="25" t="s">
        <v>948</v>
      </c>
      <c r="D168" s="129"/>
      <c r="E168" s="129"/>
      <c r="F168" s="241" t="s">
        <v>1285</v>
      </c>
      <c r="G168" s="103">
        <f>SUM(G169)</f>
        <v>646000</v>
      </c>
      <c r="H168" s="103">
        <f>SUM(H169)</f>
        <v>40000</v>
      </c>
    </row>
    <row r="169" spans="1:8" ht="15" customHeight="1">
      <c r="A169" s="137"/>
      <c r="B169" s="135"/>
      <c r="C169" s="66"/>
      <c r="D169" s="129" t="s">
        <v>949</v>
      </c>
      <c r="E169" s="129"/>
      <c r="F169" s="242" t="s">
        <v>950</v>
      </c>
      <c r="G169" s="173">
        <f>SUM(G170:G171)</f>
        <v>646000</v>
      </c>
      <c r="H169" s="173">
        <f>SUM(H170:H171)</f>
        <v>40000</v>
      </c>
    </row>
    <row r="170" spans="1:8" ht="15" customHeight="1">
      <c r="A170" s="137"/>
      <c r="B170" s="135"/>
      <c r="C170" s="66"/>
      <c r="D170" s="135"/>
      <c r="E170" s="135" t="s">
        <v>951</v>
      </c>
      <c r="F170" s="243" t="s">
        <v>1328</v>
      </c>
      <c r="G170" s="97">
        <v>566000</v>
      </c>
      <c r="H170" s="97">
        <v>0</v>
      </c>
    </row>
    <row r="171" spans="1:8" ht="15" customHeight="1" thickBot="1">
      <c r="A171" s="137" t="s">
        <v>215</v>
      </c>
      <c r="B171" s="135"/>
      <c r="C171" s="66"/>
      <c r="D171" s="135"/>
      <c r="E171" s="135" t="s">
        <v>951</v>
      </c>
      <c r="F171" s="243" t="s">
        <v>377</v>
      </c>
      <c r="G171" s="97">
        <v>80000</v>
      </c>
      <c r="H171" s="97">
        <v>40000</v>
      </c>
    </row>
    <row r="172" spans="1:8" ht="27" customHeight="1" thickBot="1">
      <c r="A172" s="510" t="s">
        <v>1568</v>
      </c>
      <c r="B172" s="511"/>
      <c r="C172" s="511"/>
      <c r="D172" s="511"/>
      <c r="E172" s="511"/>
      <c r="F172" s="512"/>
      <c r="G172" s="208">
        <f>SUM(G2+G22+G136)</f>
        <v>17994747</v>
      </c>
      <c r="H172" s="208">
        <f>SUM(H2+H22+H136)</f>
        <v>22151274</v>
      </c>
    </row>
    <row r="176" ht="15.75">
      <c r="H176" s="355"/>
    </row>
    <row r="178" ht="15.75">
      <c r="H178" s="174"/>
    </row>
  </sheetData>
  <mergeCells count="21">
    <mergeCell ref="A40:F40"/>
    <mergeCell ref="A41:F41"/>
    <mergeCell ref="A2:F2"/>
    <mergeCell ref="A3:F3"/>
    <mergeCell ref="A4:F4"/>
    <mergeCell ref="A5:F5"/>
    <mergeCell ref="A172:F172"/>
    <mergeCell ref="A22:F22"/>
    <mergeCell ref="A23:F23"/>
    <mergeCell ref="A24:F24"/>
    <mergeCell ref="A25:F25"/>
    <mergeCell ref="A136:F136"/>
    <mergeCell ref="A137:F137"/>
    <mergeCell ref="A138:F138"/>
    <mergeCell ref="A77:F77"/>
    <mergeCell ref="A78:F78"/>
    <mergeCell ref="A162:F162"/>
    <mergeCell ref="A163:F163"/>
    <mergeCell ref="A57:F57"/>
    <mergeCell ref="A58:F58"/>
    <mergeCell ref="A139:F139"/>
  </mergeCells>
  <printOptions horizontalCentered="1"/>
  <pageMargins left="0.1968503937007874" right="0.1968503937007874" top="0.984251968503937" bottom="0.984251968503937" header="0.5118110236220472" footer="0.5118110236220472"/>
  <pageSetup firstPageNumber="206" useFirstPageNumber="1" horizontalDpi="300" verticalDpi="300" orientation="portrait" paperSize="9" scale="59" r:id="rId1"/>
  <headerFooter alignWithMargins="0">
    <oddHeader>&amp;C&amp;"Times New Roman,Bold"&amp;14RAZDJEL 006 - UPRAVNI ODJEL ZA SOCIJALNU SKRB I ZDRAVSTVO</oddHeader>
    <oddFooter>&amp;C&amp;"Times New Roman,Regular"&amp;16&amp;P</oddFooter>
  </headerFooter>
  <rowBreaks count="2" manualBreakCount="2">
    <brk id="65" max="7" man="1"/>
    <brk id="12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201"/>
  <sheetViews>
    <sheetView zoomScale="75" zoomScaleNormal="75" workbookViewId="0" topLeftCell="A123">
      <selection activeCell="A149" sqref="A149:F149"/>
    </sheetView>
  </sheetViews>
  <sheetFormatPr defaultColWidth="9.140625" defaultRowHeight="12.75"/>
  <cols>
    <col min="1" max="1" width="4.7109375" style="78" customWidth="1"/>
    <col min="2" max="2" width="4.00390625" style="78" customWidth="1"/>
    <col min="3" max="3" width="4.140625" style="39" bestFit="1" customWidth="1"/>
    <col min="4" max="4" width="5.421875" style="39" bestFit="1" customWidth="1"/>
    <col min="5" max="5" width="6.28125" style="39" customWidth="1"/>
    <col min="6" max="6" width="71.57421875" style="52" customWidth="1"/>
    <col min="7" max="8" width="23.28125" style="76" bestFit="1" customWidth="1"/>
    <col min="9" max="16384" width="7.8515625" style="76" customWidth="1"/>
  </cols>
  <sheetData>
    <row r="1" spans="1:8" ht="88.5" customHeight="1" thickBot="1">
      <c r="A1" s="395" t="s">
        <v>1001</v>
      </c>
      <c r="B1" s="41" t="s">
        <v>1017</v>
      </c>
      <c r="C1" s="41" t="s">
        <v>741</v>
      </c>
      <c r="D1" s="41" t="s">
        <v>742</v>
      </c>
      <c r="E1" s="41" t="s">
        <v>743</v>
      </c>
      <c r="F1" s="418" t="s">
        <v>812</v>
      </c>
      <c r="G1" s="392" t="s">
        <v>614</v>
      </c>
      <c r="H1" s="160" t="s">
        <v>488</v>
      </c>
    </row>
    <row r="2" spans="1:8" ht="15" customHeight="1">
      <c r="A2" s="456" t="s">
        <v>1544</v>
      </c>
      <c r="B2" s="461"/>
      <c r="C2" s="461"/>
      <c r="D2" s="461"/>
      <c r="E2" s="461"/>
      <c r="F2" s="461"/>
      <c r="G2" s="286">
        <f>SUM(G3)</f>
        <v>1294000</v>
      </c>
      <c r="H2" s="286">
        <f>SUM(H3)</f>
        <v>1601000</v>
      </c>
    </row>
    <row r="3" spans="1:8" ht="15" customHeight="1">
      <c r="A3" s="456" t="s">
        <v>1571</v>
      </c>
      <c r="B3" s="457"/>
      <c r="C3" s="457"/>
      <c r="D3" s="457"/>
      <c r="E3" s="457"/>
      <c r="F3" s="457"/>
      <c r="G3" s="293">
        <f>SUM(G4)</f>
        <v>1294000</v>
      </c>
      <c r="H3" s="293">
        <f>SUM(H4)</f>
        <v>1601000</v>
      </c>
    </row>
    <row r="4" spans="1:8" ht="18.75" customHeight="1">
      <c r="A4" s="447" t="s">
        <v>1559</v>
      </c>
      <c r="B4" s="448"/>
      <c r="C4" s="448"/>
      <c r="D4" s="448"/>
      <c r="E4" s="448"/>
      <c r="F4" s="448"/>
      <c r="G4" s="287">
        <f>SUM(G7+G15)</f>
        <v>1294000</v>
      </c>
      <c r="H4" s="287">
        <f>SUM(H7+H15)</f>
        <v>1601000</v>
      </c>
    </row>
    <row r="5" spans="1:8" ht="15" customHeight="1" thickBot="1">
      <c r="A5" s="444" t="s">
        <v>1289</v>
      </c>
      <c r="B5" s="445"/>
      <c r="C5" s="445"/>
      <c r="D5" s="445"/>
      <c r="E5" s="445"/>
      <c r="F5" s="445"/>
      <c r="G5" s="288"/>
      <c r="H5" s="288"/>
    </row>
    <row r="6" spans="1:8" ht="15" customHeight="1">
      <c r="A6" s="133"/>
      <c r="B6" s="25" t="s">
        <v>1002</v>
      </c>
      <c r="C6" s="134"/>
      <c r="D6" s="134"/>
      <c r="E6" s="134"/>
      <c r="F6" s="244" t="s">
        <v>1018</v>
      </c>
      <c r="G6" s="289"/>
      <c r="H6" s="289"/>
    </row>
    <row r="7" spans="1:8" ht="15" customHeight="1">
      <c r="A7" s="133"/>
      <c r="B7" s="134"/>
      <c r="C7" s="25" t="s">
        <v>813</v>
      </c>
      <c r="D7" s="134"/>
      <c r="E7" s="134"/>
      <c r="F7" s="241" t="s">
        <v>814</v>
      </c>
      <c r="G7" s="289">
        <f>SUM(G8+G10+G12)</f>
        <v>1242000</v>
      </c>
      <c r="H7" s="289">
        <f>SUM(H8+H10+H12)</f>
        <v>1541000</v>
      </c>
    </row>
    <row r="8" spans="1:8" ht="15" customHeight="1">
      <c r="A8" s="133"/>
      <c r="B8" s="135"/>
      <c r="C8" s="135"/>
      <c r="D8" s="129" t="s">
        <v>815</v>
      </c>
      <c r="E8" s="135"/>
      <c r="F8" s="242" t="s">
        <v>816</v>
      </c>
      <c r="G8" s="290">
        <f>SUM(G9)</f>
        <v>930000</v>
      </c>
      <c r="H8" s="290">
        <f>SUM(H9)</f>
        <v>1200000</v>
      </c>
    </row>
    <row r="9" spans="1:8" ht="15" customHeight="1">
      <c r="A9" s="136" t="s">
        <v>216</v>
      </c>
      <c r="B9" s="135"/>
      <c r="C9" s="135"/>
      <c r="D9" s="135"/>
      <c r="E9" s="135" t="s">
        <v>817</v>
      </c>
      <c r="F9" s="243" t="s">
        <v>1019</v>
      </c>
      <c r="G9" s="291">
        <v>930000</v>
      </c>
      <c r="H9" s="291">
        <v>1200000</v>
      </c>
    </row>
    <row r="10" spans="1:8" ht="15" customHeight="1">
      <c r="A10" s="136"/>
      <c r="B10" s="135"/>
      <c r="C10" s="135"/>
      <c r="D10" s="129" t="s">
        <v>818</v>
      </c>
      <c r="E10" s="135"/>
      <c r="F10" s="242" t="s">
        <v>819</v>
      </c>
      <c r="G10" s="290">
        <f>SUM(G11)</f>
        <v>150000</v>
      </c>
      <c r="H10" s="290">
        <f>SUM(H11)</f>
        <v>130000</v>
      </c>
    </row>
    <row r="11" spans="1:8" ht="15" customHeight="1">
      <c r="A11" s="136" t="s">
        <v>217</v>
      </c>
      <c r="B11" s="135"/>
      <c r="C11" s="135"/>
      <c r="D11" s="129"/>
      <c r="E11" s="135" t="s">
        <v>820</v>
      </c>
      <c r="F11" s="243" t="s">
        <v>821</v>
      </c>
      <c r="G11" s="291">
        <v>150000</v>
      </c>
      <c r="H11" s="291">
        <v>130000</v>
      </c>
    </row>
    <row r="12" spans="1:8" ht="15" customHeight="1">
      <c r="A12" s="136"/>
      <c r="B12" s="135"/>
      <c r="C12" s="135"/>
      <c r="D12" s="129" t="s">
        <v>822</v>
      </c>
      <c r="E12" s="135"/>
      <c r="F12" s="242" t="s">
        <v>823</v>
      </c>
      <c r="G12" s="290">
        <f>SUM(+G13+G14)</f>
        <v>162000</v>
      </c>
      <c r="H12" s="290">
        <f>SUM(+H13+H14)</f>
        <v>211000</v>
      </c>
    </row>
    <row r="13" spans="1:8" ht="15" customHeight="1">
      <c r="A13" s="136" t="s">
        <v>218</v>
      </c>
      <c r="B13" s="135"/>
      <c r="C13" s="135"/>
      <c r="D13" s="135"/>
      <c r="E13" s="135" t="s">
        <v>824</v>
      </c>
      <c r="F13" s="243" t="s">
        <v>825</v>
      </c>
      <c r="G13" s="291">
        <v>145000</v>
      </c>
      <c r="H13" s="291">
        <v>190000</v>
      </c>
    </row>
    <row r="14" spans="1:8" ht="15" customHeight="1">
      <c r="A14" s="136" t="s">
        <v>1218</v>
      </c>
      <c r="B14" s="135"/>
      <c r="C14" s="135"/>
      <c r="D14" s="135"/>
      <c r="E14" s="135" t="s">
        <v>826</v>
      </c>
      <c r="F14" s="243" t="s">
        <v>827</v>
      </c>
      <c r="G14" s="291">
        <v>17000</v>
      </c>
      <c r="H14" s="291">
        <v>21000</v>
      </c>
    </row>
    <row r="15" spans="1:8" ht="15" customHeight="1">
      <c r="A15" s="136"/>
      <c r="B15" s="66"/>
      <c r="C15" s="66" t="s">
        <v>828</v>
      </c>
      <c r="D15" s="66"/>
      <c r="E15" s="66"/>
      <c r="F15" s="241" t="s">
        <v>829</v>
      </c>
      <c r="G15" s="289">
        <f>SUM(G16+G18+G20)</f>
        <v>52000</v>
      </c>
      <c r="H15" s="289">
        <f>SUM(H16+H18+H20)</f>
        <v>60000</v>
      </c>
    </row>
    <row r="16" spans="1:8" ht="15" customHeight="1">
      <c r="A16" s="136"/>
      <c r="B16" s="134"/>
      <c r="C16" s="25"/>
      <c r="D16" s="129" t="s">
        <v>830</v>
      </c>
      <c r="E16" s="134"/>
      <c r="F16" s="242" t="s">
        <v>831</v>
      </c>
      <c r="G16" s="290">
        <f>SUM(+G17)</f>
        <v>20000</v>
      </c>
      <c r="H16" s="290">
        <f>SUM(+H17)</f>
        <v>28000</v>
      </c>
    </row>
    <row r="17" spans="1:8" ht="15" customHeight="1">
      <c r="A17" s="136" t="s">
        <v>219</v>
      </c>
      <c r="B17" s="135"/>
      <c r="C17" s="25"/>
      <c r="D17" s="135"/>
      <c r="E17" s="135" t="s">
        <v>834</v>
      </c>
      <c r="F17" s="243" t="s">
        <v>1041</v>
      </c>
      <c r="G17" s="291">
        <v>20000</v>
      </c>
      <c r="H17" s="291">
        <v>28000</v>
      </c>
    </row>
    <row r="18" spans="1:8" ht="15" customHeight="1">
      <c r="A18" s="136"/>
      <c r="B18" s="135"/>
      <c r="C18" s="25"/>
      <c r="D18" s="129" t="s">
        <v>837</v>
      </c>
      <c r="E18" s="135"/>
      <c r="F18" s="242" t="s">
        <v>838</v>
      </c>
      <c r="G18" s="290">
        <f>SUM(G19)</f>
        <v>20000</v>
      </c>
      <c r="H18" s="290">
        <f>SUM(H19)</f>
        <v>20000</v>
      </c>
    </row>
    <row r="19" spans="1:8" ht="15" customHeight="1">
      <c r="A19" s="136" t="s">
        <v>220</v>
      </c>
      <c r="B19" s="135"/>
      <c r="C19" s="25"/>
      <c r="D19" s="135"/>
      <c r="E19" s="135" t="s">
        <v>839</v>
      </c>
      <c r="F19" s="243" t="s">
        <v>1042</v>
      </c>
      <c r="G19" s="291">
        <v>20000</v>
      </c>
      <c r="H19" s="291">
        <v>20000</v>
      </c>
    </row>
    <row r="20" spans="1:8" ht="15" customHeight="1">
      <c r="A20" s="136"/>
      <c r="B20" s="135"/>
      <c r="C20" s="135"/>
      <c r="D20" s="129" t="s">
        <v>875</v>
      </c>
      <c r="E20" s="135"/>
      <c r="F20" s="242" t="s">
        <v>1005</v>
      </c>
      <c r="G20" s="290">
        <f>SUM(G21)</f>
        <v>12000</v>
      </c>
      <c r="H20" s="290">
        <f>SUM(H21)</f>
        <v>12000</v>
      </c>
    </row>
    <row r="21" spans="1:8" ht="15" customHeight="1" thickBot="1">
      <c r="A21" s="136" t="s">
        <v>747</v>
      </c>
      <c r="B21" s="135"/>
      <c r="C21" s="135"/>
      <c r="D21" s="135"/>
      <c r="E21" s="135" t="s">
        <v>881</v>
      </c>
      <c r="F21" s="243" t="s">
        <v>882</v>
      </c>
      <c r="G21" s="291">
        <v>12000</v>
      </c>
      <c r="H21" s="291">
        <v>12000</v>
      </c>
    </row>
    <row r="22" spans="1:8" ht="15" customHeight="1">
      <c r="A22" s="460" t="s">
        <v>1545</v>
      </c>
      <c r="B22" s="461"/>
      <c r="C22" s="461"/>
      <c r="D22" s="461"/>
      <c r="E22" s="461"/>
      <c r="F22" s="461"/>
      <c r="G22" s="286">
        <f>SUM(G23)</f>
        <v>21883922</v>
      </c>
      <c r="H22" s="286">
        <f>SUM(H23)</f>
        <v>25606000</v>
      </c>
    </row>
    <row r="23" spans="1:8" ht="15" customHeight="1">
      <c r="A23" s="456" t="s">
        <v>1546</v>
      </c>
      <c r="B23" s="457"/>
      <c r="C23" s="457"/>
      <c r="D23" s="457"/>
      <c r="E23" s="457"/>
      <c r="F23" s="457"/>
      <c r="G23" s="293">
        <f>SUM(G24+G139+G149+G192)</f>
        <v>21883922</v>
      </c>
      <c r="H23" s="293">
        <f>SUM(H24+H139+H149+H192)</f>
        <v>25606000</v>
      </c>
    </row>
    <row r="24" spans="1:8" ht="18" customHeight="1">
      <c r="A24" s="447" t="s">
        <v>1547</v>
      </c>
      <c r="B24" s="448"/>
      <c r="C24" s="448"/>
      <c r="D24" s="448"/>
      <c r="E24" s="448"/>
      <c r="F24" s="448"/>
      <c r="G24" s="287">
        <f>SUM(G26+G76)</f>
        <v>8330000</v>
      </c>
      <c r="H24" s="287">
        <f>SUM(H26+H76)</f>
        <v>11595000</v>
      </c>
    </row>
    <row r="25" spans="1:8" ht="15" customHeight="1">
      <c r="A25" s="463" t="s">
        <v>1301</v>
      </c>
      <c r="B25" s="464"/>
      <c r="C25" s="464"/>
      <c r="D25" s="464"/>
      <c r="E25" s="464"/>
      <c r="F25" s="464"/>
      <c r="G25" s="294"/>
      <c r="H25" s="294"/>
    </row>
    <row r="26" spans="1:8" ht="15" customHeight="1" thickBot="1">
      <c r="A26" s="507" t="s">
        <v>1527</v>
      </c>
      <c r="B26" s="508"/>
      <c r="C26" s="508"/>
      <c r="D26" s="508"/>
      <c r="E26" s="508"/>
      <c r="F26" s="508"/>
      <c r="G26" s="295">
        <f>SUM(+G65+G36+G28+G72+G69)</f>
        <v>4710000</v>
      </c>
      <c r="H26" s="295">
        <f>SUM(+H65+H36+H28+H72+H69)</f>
        <v>6250000</v>
      </c>
    </row>
    <row r="27" spans="1:8" ht="15" customHeight="1">
      <c r="A27" s="133"/>
      <c r="B27" s="25" t="s">
        <v>1002</v>
      </c>
      <c r="C27" s="25"/>
      <c r="D27" s="134"/>
      <c r="E27" s="134"/>
      <c r="F27" s="241" t="s">
        <v>1024</v>
      </c>
      <c r="G27" s="289"/>
      <c r="H27" s="289"/>
    </row>
    <row r="28" spans="1:8" ht="15.75">
      <c r="A28" s="133"/>
      <c r="B28" s="134"/>
      <c r="C28" s="25" t="s">
        <v>813</v>
      </c>
      <c r="D28" s="134"/>
      <c r="E28" s="134"/>
      <c r="F28" s="241" t="s">
        <v>814</v>
      </c>
      <c r="G28" s="289">
        <f>+G29+G31+G33</f>
        <v>1760000</v>
      </c>
      <c r="H28" s="289">
        <f>+H29+H31+H33</f>
        <v>2300000</v>
      </c>
    </row>
    <row r="29" spans="1:8" ht="15.75">
      <c r="A29" s="145"/>
      <c r="B29" s="138"/>
      <c r="C29" s="20"/>
      <c r="D29" s="129" t="s">
        <v>815</v>
      </c>
      <c r="E29" s="138"/>
      <c r="F29" s="242" t="s">
        <v>816</v>
      </c>
      <c r="G29" s="282">
        <f>+G30</f>
        <v>1390000</v>
      </c>
      <c r="H29" s="282">
        <f>+H30</f>
        <v>1805000</v>
      </c>
    </row>
    <row r="30" spans="1:8" ht="15.75">
      <c r="A30" s="137" t="s">
        <v>221</v>
      </c>
      <c r="B30" s="135"/>
      <c r="C30" s="135"/>
      <c r="D30" s="135"/>
      <c r="E30" s="135" t="s">
        <v>817</v>
      </c>
      <c r="F30" s="243" t="s">
        <v>1019</v>
      </c>
      <c r="G30" s="279">
        <v>1390000</v>
      </c>
      <c r="H30" s="279">
        <v>1805000</v>
      </c>
    </row>
    <row r="31" spans="1:8" ht="15.75">
      <c r="A31" s="156"/>
      <c r="B31" s="153"/>
      <c r="C31" s="34"/>
      <c r="D31" s="149" t="s">
        <v>818</v>
      </c>
      <c r="E31" s="153"/>
      <c r="F31" s="267" t="s">
        <v>819</v>
      </c>
      <c r="G31" s="296">
        <f>SUM(G32)</f>
        <v>130000</v>
      </c>
      <c r="H31" s="296">
        <f>SUM(H32)</f>
        <v>180000</v>
      </c>
    </row>
    <row r="32" spans="1:8" ht="15.75">
      <c r="A32" s="157" t="s">
        <v>759</v>
      </c>
      <c r="B32" s="152"/>
      <c r="C32" s="152"/>
      <c r="D32" s="152"/>
      <c r="E32" s="152" t="s">
        <v>820</v>
      </c>
      <c r="F32" s="265" t="s">
        <v>821</v>
      </c>
      <c r="G32" s="297">
        <v>130000</v>
      </c>
      <c r="H32" s="297">
        <v>180000</v>
      </c>
    </row>
    <row r="33" spans="1:8" ht="15.75">
      <c r="A33" s="157"/>
      <c r="B33" s="152"/>
      <c r="C33" s="34"/>
      <c r="D33" s="149" t="s">
        <v>822</v>
      </c>
      <c r="E33" s="153"/>
      <c r="F33" s="267" t="s">
        <v>1007</v>
      </c>
      <c r="G33" s="296">
        <f>+G34+G35</f>
        <v>240000</v>
      </c>
      <c r="H33" s="296">
        <f>+H34+H35</f>
        <v>315000</v>
      </c>
    </row>
    <row r="34" spans="1:8" ht="15.75">
      <c r="A34" s="157" t="s">
        <v>762</v>
      </c>
      <c r="B34" s="152"/>
      <c r="C34" s="152"/>
      <c r="D34" s="152"/>
      <c r="E34" s="152" t="s">
        <v>824</v>
      </c>
      <c r="F34" s="265" t="s">
        <v>825</v>
      </c>
      <c r="G34" s="297">
        <v>216000</v>
      </c>
      <c r="H34" s="297">
        <v>284000</v>
      </c>
    </row>
    <row r="35" spans="1:8" ht="15.75">
      <c r="A35" s="157" t="s">
        <v>222</v>
      </c>
      <c r="B35" s="152"/>
      <c r="C35" s="152"/>
      <c r="D35" s="152"/>
      <c r="E35" s="152" t="s">
        <v>826</v>
      </c>
      <c r="F35" s="265" t="s">
        <v>827</v>
      </c>
      <c r="G35" s="297">
        <v>24000</v>
      </c>
      <c r="H35" s="297">
        <v>31000</v>
      </c>
    </row>
    <row r="36" spans="1:8" ht="15.75">
      <c r="A36" s="157"/>
      <c r="B36" s="152"/>
      <c r="C36" s="61" t="s">
        <v>828</v>
      </c>
      <c r="D36" s="149"/>
      <c r="E36" s="152"/>
      <c r="F36" s="268" t="s">
        <v>829</v>
      </c>
      <c r="G36" s="298">
        <f>+G37+G41+G47+G60</f>
        <v>2738000</v>
      </c>
      <c r="H36" s="298">
        <f>+H37+H41+H47+H60</f>
        <v>3235000</v>
      </c>
    </row>
    <row r="37" spans="1:8" ht="15.75">
      <c r="A37" s="157"/>
      <c r="B37" s="152"/>
      <c r="C37" s="34"/>
      <c r="D37" s="149" t="s">
        <v>830</v>
      </c>
      <c r="E37" s="153"/>
      <c r="F37" s="267" t="s">
        <v>831</v>
      </c>
      <c r="G37" s="296">
        <f>SUM(G38:G40)</f>
        <v>105000</v>
      </c>
      <c r="H37" s="296">
        <f>SUM(H38:H40)</f>
        <v>135000</v>
      </c>
    </row>
    <row r="38" spans="1:8" ht="15.75">
      <c r="A38" s="157" t="s">
        <v>223</v>
      </c>
      <c r="B38" s="152"/>
      <c r="C38" s="34"/>
      <c r="D38" s="149"/>
      <c r="E38" s="135" t="s">
        <v>832</v>
      </c>
      <c r="F38" s="243" t="s">
        <v>833</v>
      </c>
      <c r="G38" s="297">
        <v>50000</v>
      </c>
      <c r="H38" s="297">
        <v>50000</v>
      </c>
    </row>
    <row r="39" spans="1:8" ht="15.75">
      <c r="A39" s="157" t="s">
        <v>224</v>
      </c>
      <c r="B39" s="152"/>
      <c r="C39" s="34"/>
      <c r="D39" s="149"/>
      <c r="E39" s="135" t="s">
        <v>832</v>
      </c>
      <c r="F39" s="243" t="s">
        <v>532</v>
      </c>
      <c r="G39" s="297">
        <v>0</v>
      </c>
      <c r="H39" s="297">
        <v>20000</v>
      </c>
    </row>
    <row r="40" spans="1:8" ht="15.75">
      <c r="A40" s="157" t="s">
        <v>225</v>
      </c>
      <c r="B40" s="152"/>
      <c r="C40" s="61"/>
      <c r="D40" s="152"/>
      <c r="E40" s="152" t="s">
        <v>834</v>
      </c>
      <c r="F40" s="243" t="s">
        <v>1041</v>
      </c>
      <c r="G40" s="297">
        <v>55000</v>
      </c>
      <c r="H40" s="297">
        <v>65000</v>
      </c>
    </row>
    <row r="41" spans="1:8" ht="15.75">
      <c r="A41" s="157"/>
      <c r="B41" s="152"/>
      <c r="C41" s="34"/>
      <c r="D41" s="149" t="s">
        <v>837</v>
      </c>
      <c r="E41" s="153"/>
      <c r="F41" s="267" t="s">
        <v>838</v>
      </c>
      <c r="G41" s="296">
        <f>SUM(G42:G46)</f>
        <v>717000</v>
      </c>
      <c r="H41" s="296">
        <f>SUM(H42:H46)</f>
        <v>675000</v>
      </c>
    </row>
    <row r="42" spans="1:8" ht="15.75">
      <c r="A42" s="157" t="s">
        <v>226</v>
      </c>
      <c r="B42" s="152"/>
      <c r="C42" s="152"/>
      <c r="D42" s="152"/>
      <c r="E42" s="152" t="s">
        <v>839</v>
      </c>
      <c r="F42" s="243" t="s">
        <v>1042</v>
      </c>
      <c r="G42" s="297">
        <v>40000</v>
      </c>
      <c r="H42" s="297">
        <v>50000</v>
      </c>
    </row>
    <row r="43" spans="1:8" ht="15.75">
      <c r="A43" s="157" t="s">
        <v>227</v>
      </c>
      <c r="B43" s="152"/>
      <c r="C43" s="152"/>
      <c r="D43" s="152"/>
      <c r="E43" s="152" t="s">
        <v>852</v>
      </c>
      <c r="F43" s="265" t="s">
        <v>853</v>
      </c>
      <c r="G43" s="297">
        <v>110000</v>
      </c>
      <c r="H43" s="297">
        <v>120000</v>
      </c>
    </row>
    <row r="44" spans="1:8" ht="15.75">
      <c r="A44" s="157" t="s">
        <v>228</v>
      </c>
      <c r="B44" s="152"/>
      <c r="C44" s="152"/>
      <c r="D44" s="152"/>
      <c r="E44" s="152" t="s">
        <v>854</v>
      </c>
      <c r="F44" s="265" t="s">
        <v>855</v>
      </c>
      <c r="G44" s="297">
        <v>400000</v>
      </c>
      <c r="H44" s="297">
        <v>420000</v>
      </c>
    </row>
    <row r="45" spans="1:8" ht="15.75">
      <c r="A45" s="157" t="s">
        <v>229</v>
      </c>
      <c r="B45" s="152"/>
      <c r="C45" s="152"/>
      <c r="D45" s="152"/>
      <c r="E45" s="152" t="s">
        <v>856</v>
      </c>
      <c r="F45" s="265" t="s">
        <v>857</v>
      </c>
      <c r="G45" s="297">
        <v>165000</v>
      </c>
      <c r="H45" s="297">
        <v>80000</v>
      </c>
    </row>
    <row r="46" spans="1:8" ht="15.75">
      <c r="A46" s="157" t="s">
        <v>230</v>
      </c>
      <c r="B46" s="152"/>
      <c r="C46" s="152"/>
      <c r="D46" s="152"/>
      <c r="E46" s="152" t="s">
        <v>858</v>
      </c>
      <c r="F46" s="265" t="s">
        <v>1035</v>
      </c>
      <c r="G46" s="297">
        <v>2000</v>
      </c>
      <c r="H46" s="297">
        <v>5000</v>
      </c>
    </row>
    <row r="47" spans="1:8" ht="15.75">
      <c r="A47" s="157"/>
      <c r="B47" s="152"/>
      <c r="C47" s="34"/>
      <c r="D47" s="149" t="s">
        <v>859</v>
      </c>
      <c r="E47" s="153"/>
      <c r="F47" s="267" t="s">
        <v>860</v>
      </c>
      <c r="G47" s="296">
        <f>SUM(G48:G59)</f>
        <v>1540000</v>
      </c>
      <c r="H47" s="296">
        <f>SUM(H48:H59)</f>
        <v>2304000</v>
      </c>
    </row>
    <row r="48" spans="1:8" ht="15.75">
      <c r="A48" s="157" t="s">
        <v>231</v>
      </c>
      <c r="B48" s="152"/>
      <c r="C48" s="152"/>
      <c r="D48" s="152"/>
      <c r="E48" s="152" t="s">
        <v>861</v>
      </c>
      <c r="F48" s="265" t="s">
        <v>862</v>
      </c>
      <c r="G48" s="297">
        <v>120000</v>
      </c>
      <c r="H48" s="297">
        <v>145000</v>
      </c>
    </row>
    <row r="49" spans="1:8" ht="15.75">
      <c r="A49" s="157" t="s">
        <v>232</v>
      </c>
      <c r="B49" s="152"/>
      <c r="C49" s="152"/>
      <c r="D49" s="152"/>
      <c r="E49" s="152" t="s">
        <v>861</v>
      </c>
      <c r="F49" s="265" t="s">
        <v>521</v>
      </c>
      <c r="G49" s="297">
        <v>0</v>
      </c>
      <c r="H49" s="297">
        <v>80000</v>
      </c>
    </row>
    <row r="50" spans="1:8" ht="15.75">
      <c r="A50" s="157" t="s">
        <v>233</v>
      </c>
      <c r="B50" s="152"/>
      <c r="C50" s="152"/>
      <c r="D50" s="152"/>
      <c r="E50" s="152" t="s">
        <v>863</v>
      </c>
      <c r="F50" s="265" t="s">
        <v>864</v>
      </c>
      <c r="G50" s="297">
        <v>175000</v>
      </c>
      <c r="H50" s="297">
        <v>80000</v>
      </c>
    </row>
    <row r="51" spans="1:8" ht="15.75">
      <c r="A51" s="157" t="s">
        <v>234</v>
      </c>
      <c r="B51" s="152"/>
      <c r="C51" s="152"/>
      <c r="D51" s="152"/>
      <c r="E51" s="152" t="s">
        <v>865</v>
      </c>
      <c r="F51" s="265" t="s">
        <v>1053</v>
      </c>
      <c r="G51" s="297">
        <v>80000</v>
      </c>
      <c r="H51" s="297">
        <v>100000</v>
      </c>
    </row>
    <row r="52" spans="1:8" ht="15.75">
      <c r="A52" s="157" t="s">
        <v>235</v>
      </c>
      <c r="B52" s="152"/>
      <c r="C52" s="152"/>
      <c r="D52" s="152"/>
      <c r="E52" s="152" t="s">
        <v>865</v>
      </c>
      <c r="F52" s="265" t="s">
        <v>1085</v>
      </c>
      <c r="G52" s="297">
        <v>0</v>
      </c>
      <c r="H52" s="297">
        <v>50000</v>
      </c>
    </row>
    <row r="53" spans="1:8" ht="15.75">
      <c r="A53" s="157" t="s">
        <v>236</v>
      </c>
      <c r="B53" s="152"/>
      <c r="C53" s="152"/>
      <c r="D53" s="152"/>
      <c r="E53" s="152" t="s">
        <v>866</v>
      </c>
      <c r="F53" s="265" t="s">
        <v>867</v>
      </c>
      <c r="G53" s="297">
        <v>55000</v>
      </c>
      <c r="H53" s="297">
        <v>60000</v>
      </c>
    </row>
    <row r="54" spans="1:8" ht="15.75">
      <c r="A54" s="157" t="s">
        <v>237</v>
      </c>
      <c r="B54" s="152"/>
      <c r="C54" s="152"/>
      <c r="D54" s="152"/>
      <c r="E54" s="135" t="s">
        <v>868</v>
      </c>
      <c r="F54" s="243" t="s">
        <v>1044</v>
      </c>
      <c r="G54" s="297">
        <v>77000</v>
      </c>
      <c r="H54" s="297">
        <v>84000</v>
      </c>
    </row>
    <row r="55" spans="1:8" ht="15.75">
      <c r="A55" s="157" t="s">
        <v>238</v>
      </c>
      <c r="B55" s="152"/>
      <c r="C55" s="152"/>
      <c r="D55" s="152"/>
      <c r="E55" s="152" t="s">
        <v>870</v>
      </c>
      <c r="F55" s="265" t="s">
        <v>1011</v>
      </c>
      <c r="G55" s="297">
        <v>910000</v>
      </c>
      <c r="H55" s="297">
        <v>900000</v>
      </c>
    </row>
    <row r="56" spans="1:8" ht="15.75">
      <c r="A56" s="157" t="s">
        <v>239</v>
      </c>
      <c r="B56" s="152"/>
      <c r="C56" s="152"/>
      <c r="D56" s="152"/>
      <c r="E56" s="152" t="s">
        <v>870</v>
      </c>
      <c r="F56" s="265" t="s">
        <v>525</v>
      </c>
      <c r="G56" s="297">
        <v>0</v>
      </c>
      <c r="H56" s="297">
        <v>600000</v>
      </c>
    </row>
    <row r="57" spans="1:8" ht="15.75">
      <c r="A57" s="157" t="s">
        <v>766</v>
      </c>
      <c r="B57" s="152"/>
      <c r="C57" s="152"/>
      <c r="D57" s="152"/>
      <c r="E57" s="152" t="s">
        <v>871</v>
      </c>
      <c r="F57" s="265" t="s">
        <v>872</v>
      </c>
      <c r="G57" s="297">
        <v>3000</v>
      </c>
      <c r="H57" s="297">
        <v>5000</v>
      </c>
    </row>
    <row r="58" spans="1:8" ht="15.75">
      <c r="A58" s="157" t="s">
        <v>616</v>
      </c>
      <c r="B58" s="152"/>
      <c r="C58" s="152"/>
      <c r="D58" s="152"/>
      <c r="E58" s="152" t="s">
        <v>873</v>
      </c>
      <c r="F58" s="265" t="s">
        <v>874</v>
      </c>
      <c r="G58" s="297">
        <v>120000</v>
      </c>
      <c r="H58" s="297">
        <v>150000</v>
      </c>
    </row>
    <row r="59" spans="1:8" ht="15.75">
      <c r="A59" s="157" t="s">
        <v>240</v>
      </c>
      <c r="B59" s="152"/>
      <c r="C59" s="152"/>
      <c r="D59" s="152"/>
      <c r="E59" s="152" t="s">
        <v>873</v>
      </c>
      <c r="F59" s="265" t="s">
        <v>527</v>
      </c>
      <c r="G59" s="297">
        <v>0</v>
      </c>
      <c r="H59" s="297">
        <v>50000</v>
      </c>
    </row>
    <row r="60" spans="1:8" ht="15.75">
      <c r="A60" s="157"/>
      <c r="B60" s="152"/>
      <c r="C60" s="149"/>
      <c r="D60" s="149" t="s">
        <v>875</v>
      </c>
      <c r="E60" s="149"/>
      <c r="F60" s="267" t="s">
        <v>1005</v>
      </c>
      <c r="G60" s="296">
        <f>SUM(G61:G64)</f>
        <v>376000</v>
      </c>
      <c r="H60" s="296">
        <f>SUM(H61:H64)</f>
        <v>121000</v>
      </c>
    </row>
    <row r="61" spans="1:8" ht="15.75">
      <c r="A61" s="157" t="s">
        <v>241</v>
      </c>
      <c r="B61" s="152"/>
      <c r="C61" s="149"/>
      <c r="D61" s="152"/>
      <c r="E61" s="152" t="s">
        <v>876</v>
      </c>
      <c r="F61" s="304" t="s">
        <v>722</v>
      </c>
      <c r="G61" s="297">
        <v>26000</v>
      </c>
      <c r="H61" s="297">
        <v>26000</v>
      </c>
    </row>
    <row r="62" spans="1:8" ht="15.75">
      <c r="A62" s="157" t="s">
        <v>242</v>
      </c>
      <c r="B62" s="152"/>
      <c r="C62" s="152"/>
      <c r="D62" s="152"/>
      <c r="E62" s="152" t="s">
        <v>879</v>
      </c>
      <c r="F62" s="265" t="s">
        <v>880</v>
      </c>
      <c r="G62" s="297">
        <v>65000</v>
      </c>
      <c r="H62" s="297">
        <v>70000</v>
      </c>
    </row>
    <row r="63" spans="1:8" ht="15.75">
      <c r="A63" s="157" t="s">
        <v>243</v>
      </c>
      <c r="B63" s="152"/>
      <c r="C63" s="152"/>
      <c r="D63" s="152"/>
      <c r="E63" s="152" t="s">
        <v>881</v>
      </c>
      <c r="F63" s="265" t="s">
        <v>882</v>
      </c>
      <c r="G63" s="297">
        <v>25000</v>
      </c>
      <c r="H63" s="297">
        <v>25000</v>
      </c>
    </row>
    <row r="64" spans="1:8" ht="15.75">
      <c r="A64" s="157"/>
      <c r="B64" s="152"/>
      <c r="C64" s="152"/>
      <c r="D64" s="152"/>
      <c r="E64" s="152" t="s">
        <v>883</v>
      </c>
      <c r="F64" s="265" t="s">
        <v>884</v>
      </c>
      <c r="G64" s="297">
        <v>260000</v>
      </c>
      <c r="H64" s="297">
        <v>0</v>
      </c>
    </row>
    <row r="65" spans="1:8" ht="15.75">
      <c r="A65" s="157"/>
      <c r="B65" s="152"/>
      <c r="C65" s="148" t="s">
        <v>885</v>
      </c>
      <c r="D65" s="149"/>
      <c r="E65" s="149"/>
      <c r="F65" s="268" t="s">
        <v>926</v>
      </c>
      <c r="G65" s="298">
        <f>SUM(+G66)</f>
        <v>12000</v>
      </c>
      <c r="H65" s="298">
        <f>SUM(+H66)</f>
        <v>15000</v>
      </c>
    </row>
    <row r="66" spans="1:8" ht="15.75">
      <c r="A66" s="157"/>
      <c r="B66" s="152"/>
      <c r="C66" s="148"/>
      <c r="D66" s="149" t="s">
        <v>930</v>
      </c>
      <c r="E66" s="149"/>
      <c r="F66" s="267" t="s">
        <v>931</v>
      </c>
      <c r="G66" s="296">
        <f>SUM(G67)</f>
        <v>12000</v>
      </c>
      <c r="H66" s="296">
        <f>SUM(H67)</f>
        <v>15000</v>
      </c>
    </row>
    <row r="67" spans="1:8" ht="16.5" thickBot="1">
      <c r="A67" s="175" t="s">
        <v>244</v>
      </c>
      <c r="B67" s="176"/>
      <c r="C67" s="312"/>
      <c r="D67" s="176"/>
      <c r="E67" s="176" t="s">
        <v>932</v>
      </c>
      <c r="F67" s="269" t="s">
        <v>933</v>
      </c>
      <c r="G67" s="299">
        <v>12000</v>
      </c>
      <c r="H67" s="299">
        <v>15000</v>
      </c>
    </row>
    <row r="68" spans="1:8" ht="15.75">
      <c r="A68" s="74"/>
      <c r="B68" s="130">
        <v>4</v>
      </c>
      <c r="C68" s="135"/>
      <c r="D68" s="135"/>
      <c r="E68" s="135"/>
      <c r="F68" s="249" t="s">
        <v>1025</v>
      </c>
      <c r="G68" s="297"/>
      <c r="H68" s="297"/>
    </row>
    <row r="69" spans="1:8" ht="15.75">
      <c r="A69" s="137"/>
      <c r="B69" s="135"/>
      <c r="C69" s="66" t="s">
        <v>959</v>
      </c>
      <c r="D69" s="135"/>
      <c r="E69" s="135"/>
      <c r="F69" s="241" t="s">
        <v>960</v>
      </c>
      <c r="G69" s="281">
        <f>SUM(G70)</f>
        <v>0</v>
      </c>
      <c r="H69" s="281">
        <f>SUM(H70)</f>
        <v>150000</v>
      </c>
    </row>
    <row r="70" spans="1:8" ht="15.75">
      <c r="A70" s="137"/>
      <c r="B70" s="135"/>
      <c r="C70" s="66"/>
      <c r="D70" s="129" t="s">
        <v>967</v>
      </c>
      <c r="E70" s="134"/>
      <c r="F70" s="242" t="s">
        <v>968</v>
      </c>
      <c r="G70" s="282">
        <f>SUM(G71)</f>
        <v>0</v>
      </c>
      <c r="H70" s="282">
        <f>SUM(H71)</f>
        <v>150000</v>
      </c>
    </row>
    <row r="71" spans="1:8" ht="15.75">
      <c r="A71" s="137" t="s">
        <v>245</v>
      </c>
      <c r="B71" s="135"/>
      <c r="C71" s="66"/>
      <c r="D71" s="135"/>
      <c r="E71" s="135" t="s">
        <v>975</v>
      </c>
      <c r="F71" s="243" t="s">
        <v>1043</v>
      </c>
      <c r="G71" s="279">
        <v>0</v>
      </c>
      <c r="H71" s="279">
        <v>150000</v>
      </c>
    </row>
    <row r="72" spans="1:8" ht="31.5">
      <c r="A72" s="74"/>
      <c r="B72" s="131"/>
      <c r="C72" s="66" t="s">
        <v>1006</v>
      </c>
      <c r="D72" s="135"/>
      <c r="E72" s="135"/>
      <c r="F72" s="241" t="s">
        <v>1302</v>
      </c>
      <c r="G72" s="103">
        <f>SUM(G73)</f>
        <v>200000</v>
      </c>
      <c r="H72" s="103">
        <f>SUM(H73)</f>
        <v>550000</v>
      </c>
    </row>
    <row r="73" spans="1:8" ht="15.75">
      <c r="A73" s="74"/>
      <c r="B73" s="131"/>
      <c r="C73" s="135"/>
      <c r="D73" s="129" t="s">
        <v>1166</v>
      </c>
      <c r="E73" s="129"/>
      <c r="F73" s="242" t="s">
        <v>890</v>
      </c>
      <c r="G73" s="173">
        <f>SUM(G74:G75)</f>
        <v>200000</v>
      </c>
      <c r="H73" s="173">
        <f>SUM(H74:H75)</f>
        <v>550000</v>
      </c>
    </row>
    <row r="74" spans="1:8" ht="15.75">
      <c r="A74" s="74">
        <v>641</v>
      </c>
      <c r="B74" s="131"/>
      <c r="C74" s="135"/>
      <c r="D74" s="135"/>
      <c r="E74" s="135" t="s">
        <v>891</v>
      </c>
      <c r="F74" s="243" t="s">
        <v>892</v>
      </c>
      <c r="G74" s="97">
        <v>200000</v>
      </c>
      <c r="H74" s="97">
        <v>350000</v>
      </c>
    </row>
    <row r="75" spans="1:8" ht="16.5" thickBot="1">
      <c r="A75" s="167">
        <v>642</v>
      </c>
      <c r="B75" s="168"/>
      <c r="C75" s="141"/>
      <c r="D75" s="141"/>
      <c r="E75" s="141" t="s">
        <v>891</v>
      </c>
      <c r="F75" s="251" t="s">
        <v>1086</v>
      </c>
      <c r="G75" s="186">
        <v>0</v>
      </c>
      <c r="H75" s="186">
        <v>200000</v>
      </c>
    </row>
    <row r="76" spans="1:8" ht="16.5" thickBot="1">
      <c r="A76" s="450" t="s">
        <v>1528</v>
      </c>
      <c r="B76" s="451"/>
      <c r="C76" s="451"/>
      <c r="D76" s="451"/>
      <c r="E76" s="451"/>
      <c r="F76" s="451"/>
      <c r="G76" s="300">
        <f>SUM(G78+G89+G126+G122+G136)</f>
        <v>3620000</v>
      </c>
      <c r="H76" s="300">
        <f>SUM(H78+H89+H126+H122+H136)</f>
        <v>5345000</v>
      </c>
    </row>
    <row r="77" spans="1:8" ht="15.75">
      <c r="A77" s="133"/>
      <c r="B77" s="25" t="s">
        <v>1002</v>
      </c>
      <c r="C77" s="25"/>
      <c r="D77" s="134"/>
      <c r="E77" s="134"/>
      <c r="F77" s="241" t="s">
        <v>1024</v>
      </c>
      <c r="G77" s="289"/>
      <c r="H77" s="289"/>
    </row>
    <row r="78" spans="1:8" ht="15.75">
      <c r="A78" s="133"/>
      <c r="B78" s="134"/>
      <c r="C78" s="25" t="s">
        <v>813</v>
      </c>
      <c r="D78" s="134"/>
      <c r="E78" s="134"/>
      <c r="F78" s="241" t="s">
        <v>814</v>
      </c>
      <c r="G78" s="289">
        <f>+G79+G84+G82</f>
        <v>2170000</v>
      </c>
      <c r="H78" s="289">
        <f>+H79+H84+H82</f>
        <v>2950000</v>
      </c>
    </row>
    <row r="79" spans="1:8" ht="15.75">
      <c r="A79" s="145"/>
      <c r="B79" s="138"/>
      <c r="C79" s="20"/>
      <c r="D79" s="129" t="s">
        <v>815</v>
      </c>
      <c r="E79" s="138"/>
      <c r="F79" s="242" t="s">
        <v>816</v>
      </c>
      <c r="G79" s="282">
        <f>SUM(G80:G81)</f>
        <v>1850000</v>
      </c>
      <c r="H79" s="282">
        <f>SUM(H80:H81)</f>
        <v>2500000</v>
      </c>
    </row>
    <row r="80" spans="1:8" ht="15.75">
      <c r="A80" s="137" t="s">
        <v>246</v>
      </c>
      <c r="B80" s="135"/>
      <c r="C80" s="135"/>
      <c r="D80" s="135"/>
      <c r="E80" s="135" t="s">
        <v>817</v>
      </c>
      <c r="F80" s="243" t="s">
        <v>1019</v>
      </c>
      <c r="G80" s="279">
        <v>1850000</v>
      </c>
      <c r="H80" s="279">
        <v>2060000</v>
      </c>
    </row>
    <row r="81" spans="1:8" ht="15.75">
      <c r="A81" s="137" t="s">
        <v>247</v>
      </c>
      <c r="B81" s="135"/>
      <c r="C81" s="135"/>
      <c r="D81" s="135"/>
      <c r="E81" s="135" t="s">
        <v>817</v>
      </c>
      <c r="F81" s="243" t="s">
        <v>510</v>
      </c>
      <c r="G81" s="279">
        <v>0</v>
      </c>
      <c r="H81" s="279">
        <v>440000</v>
      </c>
    </row>
    <row r="82" spans="1:8" ht="15.75">
      <c r="A82" s="156"/>
      <c r="B82" s="153"/>
      <c r="C82" s="34"/>
      <c r="D82" s="149" t="s">
        <v>818</v>
      </c>
      <c r="E82" s="153"/>
      <c r="F82" s="267" t="s">
        <v>819</v>
      </c>
      <c r="G82" s="296">
        <f>SUM(G83)</f>
        <v>0</v>
      </c>
      <c r="H82" s="296">
        <f>SUM(H83)</f>
        <v>11000</v>
      </c>
    </row>
    <row r="83" spans="1:8" ht="15.75">
      <c r="A83" s="157" t="s">
        <v>248</v>
      </c>
      <c r="B83" s="152"/>
      <c r="C83" s="152"/>
      <c r="D83" s="152"/>
      <c r="E83" s="152" t="s">
        <v>820</v>
      </c>
      <c r="F83" s="265" t="s">
        <v>511</v>
      </c>
      <c r="G83" s="297">
        <v>0</v>
      </c>
      <c r="H83" s="297">
        <v>11000</v>
      </c>
    </row>
    <row r="84" spans="1:8" ht="15.75">
      <c r="A84" s="157"/>
      <c r="B84" s="152"/>
      <c r="C84" s="34"/>
      <c r="D84" s="149" t="s">
        <v>822</v>
      </c>
      <c r="E84" s="153"/>
      <c r="F84" s="267" t="s">
        <v>1007</v>
      </c>
      <c r="G84" s="296">
        <f>SUM(G85:G88)</f>
        <v>320000</v>
      </c>
      <c r="H84" s="296">
        <f>SUM(H85:H88)</f>
        <v>439000</v>
      </c>
    </row>
    <row r="85" spans="1:8" ht="15.75">
      <c r="A85" s="157" t="s">
        <v>249</v>
      </c>
      <c r="B85" s="152"/>
      <c r="C85" s="152"/>
      <c r="D85" s="152"/>
      <c r="E85" s="152" t="s">
        <v>824</v>
      </c>
      <c r="F85" s="265" t="s">
        <v>825</v>
      </c>
      <c r="G85" s="297">
        <v>287000</v>
      </c>
      <c r="H85" s="297">
        <v>325000</v>
      </c>
    </row>
    <row r="86" spans="1:8" ht="15.75">
      <c r="A86" s="157" t="s">
        <v>250</v>
      </c>
      <c r="B86" s="152"/>
      <c r="C86" s="152"/>
      <c r="D86" s="152"/>
      <c r="E86" s="152" t="s">
        <v>824</v>
      </c>
      <c r="F86" s="265" t="s">
        <v>512</v>
      </c>
      <c r="G86" s="297">
        <v>0</v>
      </c>
      <c r="H86" s="297">
        <v>70000</v>
      </c>
    </row>
    <row r="87" spans="1:8" ht="15.75">
      <c r="A87" s="157" t="s">
        <v>251</v>
      </c>
      <c r="B87" s="152"/>
      <c r="C87" s="152"/>
      <c r="D87" s="152"/>
      <c r="E87" s="152" t="s">
        <v>826</v>
      </c>
      <c r="F87" s="265" t="s">
        <v>827</v>
      </c>
      <c r="G87" s="297">
        <v>33000</v>
      </c>
      <c r="H87" s="297">
        <v>35000</v>
      </c>
    </row>
    <row r="88" spans="1:8" ht="15.75">
      <c r="A88" s="157" t="s">
        <v>252</v>
      </c>
      <c r="B88" s="152"/>
      <c r="C88" s="152"/>
      <c r="D88" s="152"/>
      <c r="E88" s="152" t="s">
        <v>826</v>
      </c>
      <c r="F88" s="265" t="s">
        <v>513</v>
      </c>
      <c r="G88" s="297">
        <v>0</v>
      </c>
      <c r="H88" s="297">
        <v>9000</v>
      </c>
    </row>
    <row r="89" spans="1:8" ht="15.75">
      <c r="A89" s="157"/>
      <c r="B89" s="152"/>
      <c r="C89" s="61" t="s">
        <v>828</v>
      </c>
      <c r="D89" s="149"/>
      <c r="E89" s="152"/>
      <c r="F89" s="268" t="s">
        <v>829</v>
      </c>
      <c r="G89" s="298">
        <f>+G90+G96+G104+G117</f>
        <v>910000</v>
      </c>
      <c r="H89" s="298">
        <f>+H90+H96+H104+H117</f>
        <v>1080000</v>
      </c>
    </row>
    <row r="90" spans="1:8" ht="15.75">
      <c r="A90" s="157"/>
      <c r="B90" s="152"/>
      <c r="C90" s="34"/>
      <c r="D90" s="149" t="s">
        <v>830</v>
      </c>
      <c r="E90" s="153"/>
      <c r="F90" s="267" t="s">
        <v>831</v>
      </c>
      <c r="G90" s="296">
        <f>SUM(G91:G95)</f>
        <v>136000</v>
      </c>
      <c r="H90" s="296">
        <f>SUM(H91:H95)</f>
        <v>155000</v>
      </c>
    </row>
    <row r="91" spans="1:8" ht="15.75">
      <c r="A91" s="157" t="s">
        <v>253</v>
      </c>
      <c r="B91" s="152"/>
      <c r="C91" s="61"/>
      <c r="D91" s="152"/>
      <c r="E91" s="152" t="s">
        <v>832</v>
      </c>
      <c r="F91" s="265" t="s">
        <v>833</v>
      </c>
      <c r="G91" s="297">
        <v>26000</v>
      </c>
      <c r="H91" s="297">
        <v>20000</v>
      </c>
    </row>
    <row r="92" spans="1:8" ht="15.75">
      <c r="A92" s="157" t="s">
        <v>781</v>
      </c>
      <c r="B92" s="152"/>
      <c r="C92" s="61"/>
      <c r="D92" s="152"/>
      <c r="E92" s="152" t="s">
        <v>832</v>
      </c>
      <c r="F92" s="265" t="s">
        <v>532</v>
      </c>
      <c r="G92" s="297">
        <v>0</v>
      </c>
      <c r="H92" s="297">
        <v>10000</v>
      </c>
    </row>
    <row r="93" spans="1:8" ht="15.75">
      <c r="A93" s="157" t="s">
        <v>785</v>
      </c>
      <c r="B93" s="152"/>
      <c r="C93" s="61"/>
      <c r="D93" s="152"/>
      <c r="E93" s="152" t="s">
        <v>834</v>
      </c>
      <c r="F93" s="243" t="s">
        <v>1041</v>
      </c>
      <c r="G93" s="297">
        <v>95000</v>
      </c>
      <c r="H93" s="297">
        <v>90000</v>
      </c>
    </row>
    <row r="94" spans="1:8" ht="15.75">
      <c r="A94" s="157" t="s">
        <v>254</v>
      </c>
      <c r="B94" s="152"/>
      <c r="C94" s="61"/>
      <c r="D94" s="152"/>
      <c r="E94" s="152" t="s">
        <v>834</v>
      </c>
      <c r="F94" s="243" t="s">
        <v>514</v>
      </c>
      <c r="G94" s="297">
        <v>0</v>
      </c>
      <c r="H94" s="297">
        <v>20000</v>
      </c>
    </row>
    <row r="95" spans="1:8" ht="15.75">
      <c r="A95" s="157" t="s">
        <v>255</v>
      </c>
      <c r="B95" s="152"/>
      <c r="C95" s="61"/>
      <c r="D95" s="152"/>
      <c r="E95" s="152" t="s">
        <v>835</v>
      </c>
      <c r="F95" s="265" t="s">
        <v>836</v>
      </c>
      <c r="G95" s="297">
        <v>15000</v>
      </c>
      <c r="H95" s="297">
        <v>15000</v>
      </c>
    </row>
    <row r="96" spans="1:8" ht="15.75">
      <c r="A96" s="157"/>
      <c r="B96" s="152"/>
      <c r="C96" s="34"/>
      <c r="D96" s="149" t="s">
        <v>837</v>
      </c>
      <c r="E96" s="153"/>
      <c r="F96" s="267" t="s">
        <v>838</v>
      </c>
      <c r="G96" s="296">
        <f>SUM(G97:G103)</f>
        <v>365000</v>
      </c>
      <c r="H96" s="296">
        <f>SUM(H97:H103)</f>
        <v>450000</v>
      </c>
    </row>
    <row r="97" spans="1:8" ht="15.75">
      <c r="A97" s="157" t="s">
        <v>256</v>
      </c>
      <c r="B97" s="152"/>
      <c r="C97" s="152"/>
      <c r="D97" s="152"/>
      <c r="E97" s="152" t="s">
        <v>839</v>
      </c>
      <c r="F97" s="243" t="s">
        <v>1042</v>
      </c>
      <c r="G97" s="297">
        <v>110000</v>
      </c>
      <c r="H97" s="297">
        <v>120000</v>
      </c>
    </row>
    <row r="98" spans="1:8" ht="15.75">
      <c r="A98" s="157" t="s">
        <v>257</v>
      </c>
      <c r="B98" s="152"/>
      <c r="C98" s="152"/>
      <c r="D98" s="152"/>
      <c r="E98" s="152" t="s">
        <v>839</v>
      </c>
      <c r="F98" s="243" t="s">
        <v>516</v>
      </c>
      <c r="G98" s="297">
        <v>0</v>
      </c>
      <c r="H98" s="297">
        <v>30000</v>
      </c>
    </row>
    <row r="99" spans="1:13" ht="15.75">
      <c r="A99" s="157" t="s">
        <v>258</v>
      </c>
      <c r="B99" s="152"/>
      <c r="C99" s="152"/>
      <c r="D99" s="152"/>
      <c r="E99" s="152" t="s">
        <v>852</v>
      </c>
      <c r="F99" s="265" t="s">
        <v>853</v>
      </c>
      <c r="G99" s="297">
        <v>0</v>
      </c>
      <c r="H99" s="297">
        <v>15000</v>
      </c>
      <c r="M99" s="313"/>
    </row>
    <row r="100" spans="1:13" ht="15.75">
      <c r="A100" s="157" t="s">
        <v>1219</v>
      </c>
      <c r="B100" s="152"/>
      <c r="C100" s="152"/>
      <c r="D100" s="152"/>
      <c r="E100" s="152" t="s">
        <v>854</v>
      </c>
      <c r="F100" s="265" t="s">
        <v>855</v>
      </c>
      <c r="G100" s="297">
        <v>220000</v>
      </c>
      <c r="H100" s="297">
        <v>230000</v>
      </c>
      <c r="M100" s="313"/>
    </row>
    <row r="101" spans="1:8" ht="15.75">
      <c r="A101" s="157" t="s">
        <v>1220</v>
      </c>
      <c r="B101" s="152"/>
      <c r="C101" s="152"/>
      <c r="D101" s="152"/>
      <c r="E101" s="152" t="s">
        <v>854</v>
      </c>
      <c r="F101" s="265" t="s">
        <v>518</v>
      </c>
      <c r="G101" s="297">
        <v>0</v>
      </c>
      <c r="H101" s="297">
        <v>20000</v>
      </c>
    </row>
    <row r="102" spans="1:8" ht="15.75">
      <c r="A102" s="157" t="s">
        <v>259</v>
      </c>
      <c r="B102" s="152"/>
      <c r="C102" s="152"/>
      <c r="D102" s="152"/>
      <c r="E102" s="152" t="s">
        <v>856</v>
      </c>
      <c r="F102" s="265" t="s">
        <v>857</v>
      </c>
      <c r="G102" s="297">
        <v>35000</v>
      </c>
      <c r="H102" s="297">
        <v>30000</v>
      </c>
    </row>
    <row r="103" spans="1:8" ht="15.75">
      <c r="A103" s="157" t="s">
        <v>260</v>
      </c>
      <c r="B103" s="152"/>
      <c r="C103" s="152"/>
      <c r="D103" s="152"/>
      <c r="E103" s="152" t="s">
        <v>858</v>
      </c>
      <c r="F103" s="265" t="s">
        <v>1035</v>
      </c>
      <c r="G103" s="297">
        <v>0</v>
      </c>
      <c r="H103" s="297">
        <v>5000</v>
      </c>
    </row>
    <row r="104" spans="1:8" ht="15.75">
      <c r="A104" s="157"/>
      <c r="B104" s="152"/>
      <c r="C104" s="34"/>
      <c r="D104" s="149" t="s">
        <v>859</v>
      </c>
      <c r="E104" s="153"/>
      <c r="F104" s="267" t="s">
        <v>860</v>
      </c>
      <c r="G104" s="296">
        <f>SUM(G105:G116)</f>
        <v>332000</v>
      </c>
      <c r="H104" s="296">
        <f>SUM(H105:H116)</f>
        <v>375000</v>
      </c>
    </row>
    <row r="105" spans="1:8" ht="15.75">
      <c r="A105" s="157" t="s">
        <v>793</v>
      </c>
      <c r="B105" s="152"/>
      <c r="C105" s="152"/>
      <c r="D105" s="152"/>
      <c r="E105" s="152" t="s">
        <v>861</v>
      </c>
      <c r="F105" s="265" t="s">
        <v>862</v>
      </c>
      <c r="G105" s="297">
        <v>85000</v>
      </c>
      <c r="H105" s="297">
        <v>75000</v>
      </c>
    </row>
    <row r="106" spans="1:8" ht="15.75">
      <c r="A106" s="157" t="s">
        <v>888</v>
      </c>
      <c r="B106" s="152"/>
      <c r="C106" s="152"/>
      <c r="D106" s="152"/>
      <c r="E106" s="152" t="s">
        <v>861</v>
      </c>
      <c r="F106" s="265" t="s">
        <v>521</v>
      </c>
      <c r="G106" s="297">
        <v>0</v>
      </c>
      <c r="H106" s="297">
        <v>20000</v>
      </c>
    </row>
    <row r="107" spans="1:8" ht="15.75">
      <c r="A107" s="157" t="s">
        <v>261</v>
      </c>
      <c r="B107" s="152"/>
      <c r="C107" s="152"/>
      <c r="D107" s="152"/>
      <c r="E107" s="152" t="s">
        <v>863</v>
      </c>
      <c r="F107" s="265" t="s">
        <v>864</v>
      </c>
      <c r="G107" s="297">
        <v>50000</v>
      </c>
      <c r="H107" s="297">
        <v>55000</v>
      </c>
    </row>
    <row r="108" spans="1:8" ht="15.75">
      <c r="A108" s="157" t="s">
        <v>262</v>
      </c>
      <c r="B108" s="152"/>
      <c r="C108" s="152"/>
      <c r="D108" s="152"/>
      <c r="E108" s="152" t="s">
        <v>863</v>
      </c>
      <c r="F108" s="265" t="s">
        <v>522</v>
      </c>
      <c r="G108" s="297">
        <v>0</v>
      </c>
      <c r="H108" s="297">
        <v>10000</v>
      </c>
    </row>
    <row r="109" spans="1:8" ht="15.75">
      <c r="A109" s="157" t="s">
        <v>263</v>
      </c>
      <c r="B109" s="152"/>
      <c r="C109" s="152"/>
      <c r="D109" s="152"/>
      <c r="E109" s="152" t="s">
        <v>865</v>
      </c>
      <c r="F109" s="265" t="s">
        <v>1053</v>
      </c>
      <c r="G109" s="297">
        <v>25000</v>
      </c>
      <c r="H109" s="297">
        <v>30000</v>
      </c>
    </row>
    <row r="110" spans="1:8" ht="15.75">
      <c r="A110" s="157" t="s">
        <v>264</v>
      </c>
      <c r="B110" s="152"/>
      <c r="C110" s="152"/>
      <c r="D110" s="152"/>
      <c r="E110" s="152" t="s">
        <v>866</v>
      </c>
      <c r="F110" s="265" t="s">
        <v>867</v>
      </c>
      <c r="G110" s="297">
        <v>30000</v>
      </c>
      <c r="H110" s="297">
        <v>35000</v>
      </c>
    </row>
    <row r="111" spans="1:8" ht="15.75">
      <c r="A111" s="157" t="s">
        <v>265</v>
      </c>
      <c r="B111" s="152"/>
      <c r="C111" s="152"/>
      <c r="D111" s="152"/>
      <c r="E111" s="152" t="s">
        <v>866</v>
      </c>
      <c r="F111" s="265" t="s">
        <v>523</v>
      </c>
      <c r="G111" s="297">
        <v>0</v>
      </c>
      <c r="H111" s="297">
        <v>5000</v>
      </c>
    </row>
    <row r="112" spans="1:8" ht="15.75">
      <c r="A112" s="157" t="s">
        <v>266</v>
      </c>
      <c r="B112" s="152"/>
      <c r="C112" s="152"/>
      <c r="D112" s="152"/>
      <c r="E112" s="152" t="s">
        <v>870</v>
      </c>
      <c r="F112" s="265" t="s">
        <v>1011</v>
      </c>
      <c r="G112" s="297">
        <v>120000</v>
      </c>
      <c r="H112" s="297">
        <v>90000</v>
      </c>
    </row>
    <row r="113" spans="1:8" ht="15.75">
      <c r="A113" s="157" t="s">
        <v>267</v>
      </c>
      <c r="B113" s="152"/>
      <c r="C113" s="152"/>
      <c r="D113" s="152"/>
      <c r="E113" s="152" t="s">
        <v>870</v>
      </c>
      <c r="F113" s="265" t="s">
        <v>525</v>
      </c>
      <c r="G113" s="297">
        <v>0</v>
      </c>
      <c r="H113" s="297">
        <v>10000</v>
      </c>
    </row>
    <row r="114" spans="1:8" ht="15.75">
      <c r="A114" s="157" t="s">
        <v>268</v>
      </c>
      <c r="B114" s="152"/>
      <c r="C114" s="152"/>
      <c r="D114" s="152"/>
      <c r="E114" s="152" t="s">
        <v>871</v>
      </c>
      <c r="F114" s="265" t="s">
        <v>872</v>
      </c>
      <c r="G114" s="297">
        <v>22000</v>
      </c>
      <c r="H114" s="297">
        <v>20000</v>
      </c>
    </row>
    <row r="115" spans="1:8" ht="15.75">
      <c r="A115" s="157" t="s">
        <v>269</v>
      </c>
      <c r="B115" s="152"/>
      <c r="C115" s="152"/>
      <c r="D115" s="152"/>
      <c r="E115" s="152" t="s">
        <v>871</v>
      </c>
      <c r="F115" s="265" t="s">
        <v>526</v>
      </c>
      <c r="G115" s="297">
        <v>0</v>
      </c>
      <c r="H115" s="297">
        <v>5000</v>
      </c>
    </row>
    <row r="116" spans="1:8" ht="15.75">
      <c r="A116" s="157" t="s">
        <v>270</v>
      </c>
      <c r="B116" s="152"/>
      <c r="C116" s="152"/>
      <c r="D116" s="152"/>
      <c r="E116" s="152" t="s">
        <v>873</v>
      </c>
      <c r="F116" s="265" t="s">
        <v>874</v>
      </c>
      <c r="G116" s="297">
        <v>0</v>
      </c>
      <c r="H116" s="297">
        <v>20000</v>
      </c>
    </row>
    <row r="117" spans="1:8" ht="15.75">
      <c r="A117" s="157"/>
      <c r="B117" s="152"/>
      <c r="C117" s="149"/>
      <c r="D117" s="149" t="s">
        <v>875</v>
      </c>
      <c r="E117" s="149"/>
      <c r="F117" s="267" t="s">
        <v>1005</v>
      </c>
      <c r="G117" s="296">
        <f>SUM(G118:G121)</f>
        <v>77000</v>
      </c>
      <c r="H117" s="296">
        <f>SUM(H118:H121)</f>
        <v>100000</v>
      </c>
    </row>
    <row r="118" spans="1:8" ht="15.75">
      <c r="A118" s="157" t="s">
        <v>271</v>
      </c>
      <c r="B118" s="152"/>
      <c r="C118" s="149"/>
      <c r="D118" s="149"/>
      <c r="E118" s="21" t="s">
        <v>876</v>
      </c>
      <c r="F118" s="304" t="s">
        <v>722</v>
      </c>
      <c r="G118" s="297">
        <v>27000</v>
      </c>
      <c r="H118" s="297">
        <v>30000</v>
      </c>
    </row>
    <row r="119" spans="1:8" ht="15.75">
      <c r="A119" s="157" t="s">
        <v>272</v>
      </c>
      <c r="B119" s="152"/>
      <c r="C119" s="152"/>
      <c r="D119" s="152"/>
      <c r="E119" s="152" t="s">
        <v>879</v>
      </c>
      <c r="F119" s="265" t="s">
        <v>880</v>
      </c>
      <c r="G119" s="297">
        <v>40000</v>
      </c>
      <c r="H119" s="297">
        <v>40000</v>
      </c>
    </row>
    <row r="120" spans="1:8" ht="15.75">
      <c r="A120" s="157" t="s">
        <v>273</v>
      </c>
      <c r="B120" s="152"/>
      <c r="C120" s="152"/>
      <c r="D120" s="152"/>
      <c r="E120" s="152" t="s">
        <v>879</v>
      </c>
      <c r="F120" s="265" t="s">
        <v>529</v>
      </c>
      <c r="G120" s="297">
        <v>0</v>
      </c>
      <c r="H120" s="297">
        <v>20000</v>
      </c>
    </row>
    <row r="121" spans="1:8" ht="15.75">
      <c r="A121" s="157" t="s">
        <v>274</v>
      </c>
      <c r="B121" s="152"/>
      <c r="C121" s="152"/>
      <c r="D121" s="152"/>
      <c r="E121" s="152" t="s">
        <v>881</v>
      </c>
      <c r="F121" s="265" t="s">
        <v>882</v>
      </c>
      <c r="G121" s="297">
        <v>10000</v>
      </c>
      <c r="H121" s="297">
        <v>10000</v>
      </c>
    </row>
    <row r="122" spans="1:8" ht="15.75">
      <c r="A122" s="157"/>
      <c r="B122" s="152"/>
      <c r="C122" s="66" t="s">
        <v>885</v>
      </c>
      <c r="D122" s="129"/>
      <c r="E122" s="129"/>
      <c r="F122" s="241" t="s">
        <v>926</v>
      </c>
      <c r="G122" s="298">
        <f>SUM(G123)</f>
        <v>10000</v>
      </c>
      <c r="H122" s="298">
        <f>SUM(H123)</f>
        <v>10000</v>
      </c>
    </row>
    <row r="123" spans="1:8" ht="15.75">
      <c r="A123" s="157"/>
      <c r="B123" s="152"/>
      <c r="C123" s="152"/>
      <c r="D123" s="129" t="s">
        <v>930</v>
      </c>
      <c r="E123" s="129"/>
      <c r="F123" s="242" t="s">
        <v>931</v>
      </c>
      <c r="G123" s="296">
        <f>SUM(G124)</f>
        <v>10000</v>
      </c>
      <c r="H123" s="296">
        <f>SUM(H124)</f>
        <v>10000</v>
      </c>
    </row>
    <row r="124" spans="1:8" ht="15.75">
      <c r="A124" s="157" t="s">
        <v>275</v>
      </c>
      <c r="B124" s="152"/>
      <c r="C124" s="152"/>
      <c r="D124" s="135"/>
      <c r="E124" s="135" t="s">
        <v>932</v>
      </c>
      <c r="F124" s="243" t="s">
        <v>933</v>
      </c>
      <c r="G124" s="297">
        <v>10000</v>
      </c>
      <c r="H124" s="297">
        <v>10000</v>
      </c>
    </row>
    <row r="125" spans="1:8" ht="15.75">
      <c r="A125" s="137"/>
      <c r="B125" s="66" t="s">
        <v>1003</v>
      </c>
      <c r="C125" s="66"/>
      <c r="D125" s="135"/>
      <c r="E125" s="135"/>
      <c r="F125" s="241" t="s">
        <v>1025</v>
      </c>
      <c r="G125" s="279"/>
      <c r="H125" s="279"/>
    </row>
    <row r="126" spans="1:8" ht="15.75">
      <c r="A126" s="137"/>
      <c r="B126" s="135"/>
      <c r="C126" s="66" t="s">
        <v>959</v>
      </c>
      <c r="D126" s="135"/>
      <c r="E126" s="135"/>
      <c r="F126" s="241" t="s">
        <v>960</v>
      </c>
      <c r="G126" s="281">
        <f>SUM(+G130+G127+G133)</f>
        <v>530000</v>
      </c>
      <c r="H126" s="281">
        <f>SUM(+H130+H127+H133)</f>
        <v>1105000</v>
      </c>
    </row>
    <row r="127" spans="1:8" ht="15.75">
      <c r="A127" s="137"/>
      <c r="B127" s="135"/>
      <c r="C127" s="66"/>
      <c r="D127" s="129" t="s">
        <v>967</v>
      </c>
      <c r="E127" s="134"/>
      <c r="F127" s="242" t="s">
        <v>968</v>
      </c>
      <c r="G127" s="282">
        <f>SUM(G128:G129)</f>
        <v>150000</v>
      </c>
      <c r="H127" s="282">
        <f>SUM(H128:H129)</f>
        <v>100000</v>
      </c>
    </row>
    <row r="128" spans="1:8" ht="15.75">
      <c r="A128" s="137" t="s">
        <v>276</v>
      </c>
      <c r="B128" s="135"/>
      <c r="C128" s="66"/>
      <c r="D128" s="129"/>
      <c r="E128" s="135" t="s">
        <v>969</v>
      </c>
      <c r="F128" s="243" t="s">
        <v>1090</v>
      </c>
      <c r="G128" s="279">
        <v>0</v>
      </c>
      <c r="H128" s="279">
        <v>100000</v>
      </c>
    </row>
    <row r="129" spans="1:8" ht="15.75">
      <c r="A129" s="137"/>
      <c r="B129" s="135"/>
      <c r="C129" s="66"/>
      <c r="D129" s="135"/>
      <c r="E129" s="135" t="s">
        <v>975</v>
      </c>
      <c r="F129" s="243" t="s">
        <v>1043</v>
      </c>
      <c r="G129" s="279">
        <v>150000</v>
      </c>
      <c r="H129" s="279">
        <v>0</v>
      </c>
    </row>
    <row r="130" spans="1:8" ht="15.75">
      <c r="A130" s="137"/>
      <c r="B130" s="135"/>
      <c r="C130" s="66"/>
      <c r="D130" s="129" t="s">
        <v>1303</v>
      </c>
      <c r="E130" s="134"/>
      <c r="F130" s="242" t="s">
        <v>1305</v>
      </c>
      <c r="G130" s="282">
        <f>SUM(G131:G132)</f>
        <v>300000</v>
      </c>
      <c r="H130" s="282">
        <f>SUM(H131:H132)</f>
        <v>900000</v>
      </c>
    </row>
    <row r="131" spans="1:8" ht="15.75">
      <c r="A131" s="137" t="s">
        <v>277</v>
      </c>
      <c r="B131" s="135"/>
      <c r="C131" s="66"/>
      <c r="D131" s="135"/>
      <c r="E131" s="135" t="s">
        <v>1304</v>
      </c>
      <c r="F131" s="243" t="s">
        <v>1306</v>
      </c>
      <c r="G131" s="279">
        <v>300000</v>
      </c>
      <c r="H131" s="279">
        <v>350000</v>
      </c>
    </row>
    <row r="132" spans="1:8" ht="16.5" thickBot="1">
      <c r="A132" s="150" t="s">
        <v>278</v>
      </c>
      <c r="B132" s="141"/>
      <c r="C132" s="140"/>
      <c r="D132" s="141"/>
      <c r="E132" s="141" t="s">
        <v>1304</v>
      </c>
      <c r="F132" s="251" t="s">
        <v>1089</v>
      </c>
      <c r="G132" s="396">
        <v>0</v>
      </c>
      <c r="H132" s="396">
        <v>550000</v>
      </c>
    </row>
    <row r="133" spans="1:8" ht="15.75">
      <c r="A133" s="137"/>
      <c r="B133" s="135"/>
      <c r="C133" s="66"/>
      <c r="D133" s="129" t="s">
        <v>1027</v>
      </c>
      <c r="E133" s="134"/>
      <c r="F133" s="242" t="s">
        <v>976</v>
      </c>
      <c r="G133" s="282">
        <f>SUM(G134:G135)</f>
        <v>80000</v>
      </c>
      <c r="H133" s="282">
        <f>SUM(H134:H135)</f>
        <v>105000</v>
      </c>
    </row>
    <row r="134" spans="1:8" ht="15.75">
      <c r="A134" s="137"/>
      <c r="B134" s="135"/>
      <c r="C134" s="66"/>
      <c r="D134" s="135"/>
      <c r="E134" s="135" t="s">
        <v>475</v>
      </c>
      <c r="F134" s="243" t="s">
        <v>476</v>
      </c>
      <c r="G134" s="279">
        <v>80000</v>
      </c>
      <c r="H134" s="279">
        <v>0</v>
      </c>
    </row>
    <row r="135" spans="1:8" ht="34.5" customHeight="1">
      <c r="A135" s="137" t="s">
        <v>279</v>
      </c>
      <c r="B135" s="135"/>
      <c r="C135" s="66"/>
      <c r="D135" s="135"/>
      <c r="E135" s="135" t="s">
        <v>475</v>
      </c>
      <c r="F135" s="304" t="s">
        <v>1091</v>
      </c>
      <c r="G135" s="279">
        <v>0</v>
      </c>
      <c r="H135" s="279">
        <v>105000</v>
      </c>
    </row>
    <row r="136" spans="1:8" ht="31.5">
      <c r="A136" s="74"/>
      <c r="B136" s="131"/>
      <c r="C136" s="66" t="s">
        <v>1006</v>
      </c>
      <c r="D136" s="135"/>
      <c r="E136" s="135"/>
      <c r="F136" s="241" t="s">
        <v>1302</v>
      </c>
      <c r="G136" s="103">
        <f>SUM(G137)</f>
        <v>0</v>
      </c>
      <c r="H136" s="103">
        <f>SUM(H137)</f>
        <v>200000</v>
      </c>
    </row>
    <row r="137" spans="1:8" ht="15.75">
      <c r="A137" s="74"/>
      <c r="B137" s="131"/>
      <c r="C137" s="135"/>
      <c r="D137" s="129" t="s">
        <v>1166</v>
      </c>
      <c r="E137" s="129"/>
      <c r="F137" s="242" t="s">
        <v>890</v>
      </c>
      <c r="G137" s="173">
        <f>SUM(G138:G138)</f>
        <v>0</v>
      </c>
      <c r="H137" s="173">
        <f>SUM(H138:H138)</f>
        <v>200000</v>
      </c>
    </row>
    <row r="138" spans="1:8" ht="16.5" thickBot="1">
      <c r="A138" s="167">
        <v>683</v>
      </c>
      <c r="B138" s="168"/>
      <c r="C138" s="141"/>
      <c r="D138" s="141"/>
      <c r="E138" s="141" t="s">
        <v>891</v>
      </c>
      <c r="F138" s="251" t="s">
        <v>1086</v>
      </c>
      <c r="G138" s="186">
        <v>0</v>
      </c>
      <c r="H138" s="186">
        <v>200000</v>
      </c>
    </row>
    <row r="139" spans="1:8" ht="15.75">
      <c r="A139" s="504" t="s">
        <v>1548</v>
      </c>
      <c r="B139" s="505"/>
      <c r="C139" s="505"/>
      <c r="D139" s="505"/>
      <c r="E139" s="505"/>
      <c r="F139" s="506"/>
      <c r="G139" s="301">
        <f>SUM(+G142)</f>
        <v>4300000</v>
      </c>
      <c r="H139" s="301">
        <f>SUM(+H142)</f>
        <v>4220000</v>
      </c>
    </row>
    <row r="140" spans="1:8" ht="16.5" thickBot="1">
      <c r="A140" s="444" t="s">
        <v>1301</v>
      </c>
      <c r="B140" s="445"/>
      <c r="C140" s="445"/>
      <c r="D140" s="445"/>
      <c r="E140" s="445"/>
      <c r="F140" s="445"/>
      <c r="G140" s="302"/>
      <c r="H140" s="302"/>
    </row>
    <row r="141" spans="1:8" ht="15.75">
      <c r="A141" s="158"/>
      <c r="B141" s="25" t="s">
        <v>1002</v>
      </c>
      <c r="C141" s="25"/>
      <c r="D141" s="134"/>
      <c r="E141" s="134"/>
      <c r="F141" s="241" t="s">
        <v>1024</v>
      </c>
      <c r="G141" s="297"/>
      <c r="H141" s="297"/>
    </row>
    <row r="142" spans="1:8" ht="15.75">
      <c r="A142" s="158"/>
      <c r="B142" s="129"/>
      <c r="C142" s="25" t="s">
        <v>948</v>
      </c>
      <c r="D142" s="129"/>
      <c r="E142" s="129"/>
      <c r="F142" s="241" t="s">
        <v>1028</v>
      </c>
      <c r="G142" s="298">
        <f>SUM(G143+G147)</f>
        <v>4300000</v>
      </c>
      <c r="H142" s="298">
        <f>SUM(H143+H147)</f>
        <v>4220000</v>
      </c>
    </row>
    <row r="143" spans="1:8" ht="15.75">
      <c r="A143" s="158"/>
      <c r="B143" s="129"/>
      <c r="C143" s="129"/>
      <c r="D143" s="129" t="s">
        <v>949</v>
      </c>
      <c r="E143" s="129"/>
      <c r="F143" s="242" t="s">
        <v>950</v>
      </c>
      <c r="G143" s="296">
        <f>SUM(G144:G146)</f>
        <v>4300000</v>
      </c>
      <c r="H143" s="296">
        <f>SUM(H144:H146)</f>
        <v>2600000</v>
      </c>
    </row>
    <row r="144" spans="1:8" ht="15.75">
      <c r="A144" s="158" t="s">
        <v>280</v>
      </c>
      <c r="B144" s="129"/>
      <c r="C144" s="129"/>
      <c r="D144" s="129"/>
      <c r="E144" s="135" t="s">
        <v>951</v>
      </c>
      <c r="F144" s="243" t="s">
        <v>383</v>
      </c>
      <c r="G144" s="297">
        <v>1300000</v>
      </c>
      <c r="H144" s="297">
        <v>1500000</v>
      </c>
    </row>
    <row r="145" spans="1:8" ht="15.75">
      <c r="A145" s="158" t="s">
        <v>809</v>
      </c>
      <c r="B145" s="129"/>
      <c r="C145" s="129"/>
      <c r="D145" s="129"/>
      <c r="E145" s="135" t="s">
        <v>951</v>
      </c>
      <c r="F145" s="243" t="s">
        <v>384</v>
      </c>
      <c r="G145" s="297">
        <v>1200000</v>
      </c>
      <c r="H145" s="297">
        <v>1100000</v>
      </c>
    </row>
    <row r="146" spans="1:8" ht="15.75">
      <c r="A146" s="158"/>
      <c r="B146" s="129"/>
      <c r="C146" s="129"/>
      <c r="D146" s="129"/>
      <c r="E146" s="135" t="s">
        <v>951</v>
      </c>
      <c r="F146" s="243" t="s">
        <v>1191</v>
      </c>
      <c r="G146" s="297">
        <v>1800000</v>
      </c>
      <c r="H146" s="297">
        <v>0</v>
      </c>
    </row>
    <row r="147" spans="1:8" s="8" customFormat="1" ht="15.75">
      <c r="A147" s="137"/>
      <c r="B147" s="135"/>
      <c r="C147" s="66"/>
      <c r="D147" s="129" t="s">
        <v>550</v>
      </c>
      <c r="E147" s="129"/>
      <c r="F147" s="242" t="s">
        <v>546</v>
      </c>
      <c r="G147" s="206">
        <f>SUM(G148)</f>
        <v>0</v>
      </c>
      <c r="H147" s="206">
        <f>SUM(H148)</f>
        <v>1620000</v>
      </c>
    </row>
    <row r="148" spans="1:8" s="8" customFormat="1" ht="32.25" thickBot="1">
      <c r="A148" s="150" t="s">
        <v>281</v>
      </c>
      <c r="B148" s="141"/>
      <c r="C148" s="140"/>
      <c r="D148" s="141"/>
      <c r="E148" s="135" t="s">
        <v>543</v>
      </c>
      <c r="F148" s="243" t="s">
        <v>688</v>
      </c>
      <c r="G148" s="97">
        <v>0</v>
      </c>
      <c r="H148" s="97">
        <v>1620000</v>
      </c>
    </row>
    <row r="149" spans="1:8" ht="15.75">
      <c r="A149" s="441" t="s">
        <v>1549</v>
      </c>
      <c r="B149" s="442"/>
      <c r="C149" s="442"/>
      <c r="D149" s="442"/>
      <c r="E149" s="442"/>
      <c r="F149" s="442"/>
      <c r="G149" s="283">
        <f>SUM(G169+G152+G185+G189+G166)</f>
        <v>8593922</v>
      </c>
      <c r="H149" s="283">
        <f>SUM(H169+H152+H185+H189+H166)</f>
        <v>9791000</v>
      </c>
    </row>
    <row r="150" spans="1:8" ht="16.5" thickBot="1">
      <c r="A150" s="444" t="s">
        <v>1301</v>
      </c>
      <c r="B150" s="445"/>
      <c r="C150" s="445"/>
      <c r="D150" s="445"/>
      <c r="E150" s="445"/>
      <c r="F150" s="445"/>
      <c r="G150" s="280"/>
      <c r="H150" s="280"/>
    </row>
    <row r="151" spans="1:8" ht="15.75">
      <c r="A151" s="133"/>
      <c r="B151" s="25" t="s">
        <v>1002</v>
      </c>
      <c r="C151" s="25"/>
      <c r="D151" s="134"/>
      <c r="E151" s="134"/>
      <c r="F151" s="241" t="s">
        <v>1024</v>
      </c>
      <c r="G151" s="289"/>
      <c r="H151" s="289"/>
    </row>
    <row r="152" spans="1:8" ht="15.75">
      <c r="A152" s="133"/>
      <c r="B152" s="25"/>
      <c r="C152" s="25" t="s">
        <v>828</v>
      </c>
      <c r="D152" s="152"/>
      <c r="E152" s="152"/>
      <c r="F152" s="241" t="s">
        <v>1510</v>
      </c>
      <c r="G152" s="289">
        <f>SUM(G153+G158)</f>
        <v>71945</v>
      </c>
      <c r="H152" s="289">
        <f>SUM(H153+H158)</f>
        <v>2546000</v>
      </c>
    </row>
    <row r="153" spans="1:8" ht="15.75">
      <c r="A153" s="133"/>
      <c r="B153" s="25"/>
      <c r="C153" s="25"/>
      <c r="D153" s="129" t="s">
        <v>859</v>
      </c>
      <c r="E153" s="134"/>
      <c r="F153" s="242" t="s">
        <v>860</v>
      </c>
      <c r="G153" s="290">
        <f>SUM(G154:G157)</f>
        <v>71945</v>
      </c>
      <c r="H153" s="290">
        <f>SUM(H154:H157)</f>
        <v>2086000</v>
      </c>
    </row>
    <row r="154" spans="1:8" ht="15.75">
      <c r="A154" s="179" t="s">
        <v>282</v>
      </c>
      <c r="B154" s="25"/>
      <c r="C154" s="25"/>
      <c r="D154" s="129"/>
      <c r="E154" s="152" t="s">
        <v>863</v>
      </c>
      <c r="F154" s="265" t="s">
        <v>492</v>
      </c>
      <c r="G154" s="291">
        <v>0</v>
      </c>
      <c r="H154" s="347">
        <v>36000</v>
      </c>
    </row>
    <row r="155" spans="1:8" ht="15.75">
      <c r="A155" s="179" t="s">
        <v>283</v>
      </c>
      <c r="B155" s="25"/>
      <c r="C155" s="25"/>
      <c r="D155" s="129"/>
      <c r="E155" s="152" t="s">
        <v>863</v>
      </c>
      <c r="F155" s="265" t="s">
        <v>493</v>
      </c>
      <c r="G155" s="291">
        <v>0</v>
      </c>
      <c r="H155" s="291">
        <v>1750000</v>
      </c>
    </row>
    <row r="156" spans="1:8" ht="15.75">
      <c r="A156" s="179" t="s">
        <v>284</v>
      </c>
      <c r="B156" s="25"/>
      <c r="C156" s="25"/>
      <c r="D156" s="129"/>
      <c r="E156" s="152" t="s">
        <v>863</v>
      </c>
      <c r="F156" s="265" t="s">
        <v>710</v>
      </c>
      <c r="G156" s="291">
        <v>0</v>
      </c>
      <c r="H156" s="291">
        <v>260000</v>
      </c>
    </row>
    <row r="157" spans="1:8" ht="15.75">
      <c r="A157" s="136" t="s">
        <v>285</v>
      </c>
      <c r="B157" s="25"/>
      <c r="C157" s="25"/>
      <c r="D157" s="134"/>
      <c r="E157" s="152" t="s">
        <v>866</v>
      </c>
      <c r="F157" s="265" t="s">
        <v>867</v>
      </c>
      <c r="G157" s="291">
        <v>71945</v>
      </c>
      <c r="H157" s="291">
        <v>40000</v>
      </c>
    </row>
    <row r="158" spans="1:8" ht="15.75">
      <c r="A158" s="136"/>
      <c r="B158" s="25"/>
      <c r="C158" s="25"/>
      <c r="D158" s="129" t="s">
        <v>875</v>
      </c>
      <c r="E158" s="134"/>
      <c r="F158" s="242" t="s">
        <v>1005</v>
      </c>
      <c r="G158" s="290">
        <f>SUM(G159:G165)</f>
        <v>0</v>
      </c>
      <c r="H158" s="290">
        <f>SUM(H159:H165)</f>
        <v>460000</v>
      </c>
    </row>
    <row r="159" spans="1:8" ht="15.75">
      <c r="A159" s="136" t="s">
        <v>286</v>
      </c>
      <c r="B159" s="25"/>
      <c r="C159" s="25"/>
      <c r="D159" s="129"/>
      <c r="E159" s="152" t="s">
        <v>876</v>
      </c>
      <c r="F159" s="304" t="s">
        <v>722</v>
      </c>
      <c r="G159" s="291">
        <v>0</v>
      </c>
      <c r="H159" s="291">
        <v>50000</v>
      </c>
    </row>
    <row r="160" spans="1:8" ht="15.75">
      <c r="A160" s="136" t="s">
        <v>287</v>
      </c>
      <c r="B160" s="25"/>
      <c r="C160" s="25"/>
      <c r="D160" s="134"/>
      <c r="E160" s="152" t="s">
        <v>883</v>
      </c>
      <c r="F160" s="265" t="s">
        <v>496</v>
      </c>
      <c r="G160" s="291">
        <v>0</v>
      </c>
      <c r="H160" s="291">
        <v>170000</v>
      </c>
    </row>
    <row r="161" spans="1:8" ht="31.5">
      <c r="A161" s="136" t="s">
        <v>291</v>
      </c>
      <c r="B161" s="25"/>
      <c r="C161" s="25"/>
      <c r="D161" s="134"/>
      <c r="E161" s="152" t="s">
        <v>883</v>
      </c>
      <c r="F161" s="265" t="s">
        <v>497</v>
      </c>
      <c r="G161" s="291">
        <v>0</v>
      </c>
      <c r="H161" s="291">
        <v>50000</v>
      </c>
    </row>
    <row r="162" spans="1:8" ht="15.75">
      <c r="A162" s="136" t="s">
        <v>292</v>
      </c>
      <c r="B162" s="25"/>
      <c r="C162" s="25"/>
      <c r="D162" s="134"/>
      <c r="E162" s="152" t="s">
        <v>883</v>
      </c>
      <c r="F162" s="265" t="s">
        <v>877</v>
      </c>
      <c r="G162" s="291">
        <v>0</v>
      </c>
      <c r="H162" s="291">
        <v>20000</v>
      </c>
    </row>
    <row r="163" spans="1:8" ht="15.75">
      <c r="A163" s="136" t="s">
        <v>293</v>
      </c>
      <c r="B163" s="25"/>
      <c r="C163" s="25"/>
      <c r="D163" s="134"/>
      <c r="E163" s="152" t="s">
        <v>883</v>
      </c>
      <c r="F163" s="265" t="s">
        <v>878</v>
      </c>
      <c r="G163" s="291">
        <v>0</v>
      </c>
      <c r="H163" s="291">
        <v>70000</v>
      </c>
    </row>
    <row r="164" spans="1:8" ht="15.75">
      <c r="A164" s="136" t="s">
        <v>294</v>
      </c>
      <c r="B164" s="25"/>
      <c r="C164" s="25"/>
      <c r="D164" s="134"/>
      <c r="E164" s="152" t="s">
        <v>883</v>
      </c>
      <c r="F164" s="265" t="s">
        <v>498</v>
      </c>
      <c r="G164" s="291">
        <v>0</v>
      </c>
      <c r="H164" s="347">
        <v>50000</v>
      </c>
    </row>
    <row r="165" spans="1:8" ht="15.75">
      <c r="A165" s="136" t="s">
        <v>295</v>
      </c>
      <c r="B165" s="25"/>
      <c r="C165" s="25"/>
      <c r="D165" s="134"/>
      <c r="E165" s="152" t="s">
        <v>883</v>
      </c>
      <c r="F165" s="265" t="s">
        <v>499</v>
      </c>
      <c r="G165" s="291">
        <v>0</v>
      </c>
      <c r="H165" s="291">
        <v>50000</v>
      </c>
    </row>
    <row r="166" spans="1:8" ht="15.75">
      <c r="A166" s="136"/>
      <c r="B166" s="25"/>
      <c r="C166" s="25" t="s">
        <v>943</v>
      </c>
      <c r="D166" s="129"/>
      <c r="E166" s="129"/>
      <c r="F166" s="241" t="s">
        <v>712</v>
      </c>
      <c r="G166" s="289">
        <f>SUM(G167)</f>
        <v>0</v>
      </c>
      <c r="H166" s="289">
        <f>SUM(H167)</f>
        <v>110000</v>
      </c>
    </row>
    <row r="167" spans="1:8" ht="15.75">
      <c r="A167" s="136"/>
      <c r="B167" s="25"/>
      <c r="C167" s="129"/>
      <c r="D167" s="129" t="s">
        <v>603</v>
      </c>
      <c r="E167" s="129"/>
      <c r="F167" s="242" t="s">
        <v>1260</v>
      </c>
      <c r="G167" s="290">
        <f>SUM(G168)</f>
        <v>0</v>
      </c>
      <c r="H167" s="290">
        <f>SUM(H168)</f>
        <v>110000</v>
      </c>
    </row>
    <row r="168" spans="1:8" ht="15.75">
      <c r="A168" s="136" t="s">
        <v>296</v>
      </c>
      <c r="B168" s="25"/>
      <c r="C168" s="146"/>
      <c r="D168" s="135"/>
      <c r="E168" s="135" t="s">
        <v>1261</v>
      </c>
      <c r="F168" s="243" t="s">
        <v>636</v>
      </c>
      <c r="G168" s="291">
        <v>0</v>
      </c>
      <c r="H168" s="291">
        <v>110000</v>
      </c>
    </row>
    <row r="169" spans="1:8" ht="15.75">
      <c r="A169" s="142"/>
      <c r="B169" s="129"/>
      <c r="C169" s="25" t="s">
        <v>948</v>
      </c>
      <c r="D169" s="129"/>
      <c r="E169" s="129"/>
      <c r="F169" s="241" t="s">
        <v>1028</v>
      </c>
      <c r="G169" s="281">
        <f>SUM(G170)</f>
        <v>8521977</v>
      </c>
      <c r="H169" s="281">
        <f>SUM(H170)</f>
        <v>6925000</v>
      </c>
    </row>
    <row r="170" spans="1:8" ht="15.75">
      <c r="A170" s="142"/>
      <c r="B170" s="129"/>
      <c r="C170" s="129"/>
      <c r="D170" s="129" t="s">
        <v>949</v>
      </c>
      <c r="E170" s="129"/>
      <c r="F170" s="242" t="s">
        <v>950</v>
      </c>
      <c r="G170" s="282">
        <f>SUM(G171:G183)</f>
        <v>8521977</v>
      </c>
      <c r="H170" s="282">
        <f>SUM(H171:H183)</f>
        <v>6925000</v>
      </c>
    </row>
    <row r="171" spans="1:8" ht="15.75">
      <c r="A171" s="137" t="s">
        <v>297</v>
      </c>
      <c r="B171" s="129"/>
      <c r="C171" s="129"/>
      <c r="D171" s="129"/>
      <c r="E171" s="135" t="s">
        <v>951</v>
      </c>
      <c r="F171" s="243" t="s">
        <v>1333</v>
      </c>
      <c r="G171" s="279">
        <v>195000</v>
      </c>
      <c r="H171" s="279">
        <v>115000</v>
      </c>
    </row>
    <row r="172" spans="1:8" ht="15.75">
      <c r="A172" s="137" t="s">
        <v>298</v>
      </c>
      <c r="B172" s="129"/>
      <c r="C172" s="129"/>
      <c r="D172" s="129"/>
      <c r="E172" s="135" t="s">
        <v>951</v>
      </c>
      <c r="F172" s="243" t="s">
        <v>386</v>
      </c>
      <c r="G172" s="279">
        <v>2130000</v>
      </c>
      <c r="H172" s="279">
        <v>2185000</v>
      </c>
    </row>
    <row r="173" spans="1:8" ht="15.75">
      <c r="A173" s="137" t="s">
        <v>299</v>
      </c>
      <c r="B173" s="129"/>
      <c r="C173" s="129"/>
      <c r="D173" s="129"/>
      <c r="E173" s="135" t="s">
        <v>951</v>
      </c>
      <c r="F173" s="243" t="s">
        <v>453</v>
      </c>
      <c r="G173" s="279">
        <v>280000</v>
      </c>
      <c r="H173" s="279">
        <v>345000</v>
      </c>
    </row>
    <row r="174" spans="1:8" ht="15.75">
      <c r="A174" s="137" t="s">
        <v>1221</v>
      </c>
      <c r="B174" s="129"/>
      <c r="C174" s="129"/>
      <c r="D174" s="129"/>
      <c r="E174" s="135" t="s">
        <v>951</v>
      </c>
      <c r="F174" s="243" t="s">
        <v>1307</v>
      </c>
      <c r="G174" s="279">
        <v>860000</v>
      </c>
      <c r="H174" s="279">
        <v>675000</v>
      </c>
    </row>
    <row r="175" spans="1:8" ht="15.75">
      <c r="A175" s="137" t="s">
        <v>300</v>
      </c>
      <c r="B175" s="129"/>
      <c r="C175" s="129"/>
      <c r="D175" s="129"/>
      <c r="E175" s="135" t="s">
        <v>951</v>
      </c>
      <c r="F175" s="243" t="s">
        <v>1334</v>
      </c>
      <c r="G175" s="279">
        <v>670000</v>
      </c>
      <c r="H175" s="279">
        <v>670000</v>
      </c>
    </row>
    <row r="176" spans="1:8" ht="15.75">
      <c r="A176" s="137" t="s">
        <v>301</v>
      </c>
      <c r="B176" s="129"/>
      <c r="C176" s="129"/>
      <c r="D176" s="129"/>
      <c r="E176" s="135" t="s">
        <v>951</v>
      </c>
      <c r="F176" s="243" t="s">
        <v>1308</v>
      </c>
      <c r="G176" s="279">
        <v>378000</v>
      </c>
      <c r="H176" s="279">
        <v>270000</v>
      </c>
    </row>
    <row r="177" spans="1:8" ht="15.75">
      <c r="A177" s="137" t="s">
        <v>302</v>
      </c>
      <c r="B177" s="129"/>
      <c r="C177" s="129"/>
      <c r="D177" s="129"/>
      <c r="E177" s="135" t="s">
        <v>951</v>
      </c>
      <c r="F177" s="243" t="s">
        <v>389</v>
      </c>
      <c r="G177" s="279">
        <v>130000</v>
      </c>
      <c r="H177" s="279">
        <v>150000</v>
      </c>
    </row>
    <row r="178" spans="1:8" ht="15.75">
      <c r="A178" s="137" t="s">
        <v>303</v>
      </c>
      <c r="B178" s="135"/>
      <c r="C178" s="66"/>
      <c r="D178" s="135"/>
      <c r="E178" s="135" t="s">
        <v>951</v>
      </c>
      <c r="F178" s="243" t="s">
        <v>1309</v>
      </c>
      <c r="G178" s="279">
        <v>830000</v>
      </c>
      <c r="H178" s="279">
        <v>850000</v>
      </c>
    </row>
    <row r="179" spans="1:8" ht="15.75">
      <c r="A179" s="137" t="s">
        <v>304</v>
      </c>
      <c r="B179" s="135"/>
      <c r="C179" s="66"/>
      <c r="D179" s="135"/>
      <c r="E179" s="135" t="s">
        <v>951</v>
      </c>
      <c r="F179" s="243" t="s">
        <v>1336</v>
      </c>
      <c r="G179" s="279">
        <v>1109627</v>
      </c>
      <c r="H179" s="279">
        <v>1159500</v>
      </c>
    </row>
    <row r="180" spans="1:8" ht="15.75">
      <c r="A180" s="137" t="s">
        <v>305</v>
      </c>
      <c r="B180" s="135"/>
      <c r="C180" s="66"/>
      <c r="D180" s="135"/>
      <c r="E180" s="135" t="s">
        <v>951</v>
      </c>
      <c r="F180" s="243" t="s">
        <v>412</v>
      </c>
      <c r="G180" s="279">
        <v>75000</v>
      </c>
      <c r="H180" s="279">
        <v>131500</v>
      </c>
    </row>
    <row r="181" spans="1:8" ht="15.75">
      <c r="A181" s="137"/>
      <c r="B181" s="135"/>
      <c r="C181" s="66"/>
      <c r="D181" s="135"/>
      <c r="E181" s="135" t="s">
        <v>951</v>
      </c>
      <c r="F181" s="243" t="s">
        <v>413</v>
      </c>
      <c r="G181" s="279">
        <v>1450000</v>
      </c>
      <c r="H181" s="279">
        <v>0</v>
      </c>
    </row>
    <row r="182" spans="1:8" ht="15.75">
      <c r="A182" s="137" t="s">
        <v>306</v>
      </c>
      <c r="B182" s="135"/>
      <c r="C182" s="66"/>
      <c r="D182" s="135"/>
      <c r="E182" s="135" t="s">
        <v>951</v>
      </c>
      <c r="F182" s="243" t="s">
        <v>1310</v>
      </c>
      <c r="G182" s="279">
        <v>214350</v>
      </c>
      <c r="H182" s="279">
        <v>224000</v>
      </c>
    </row>
    <row r="183" spans="1:8" ht="15.75">
      <c r="A183" s="137" t="s">
        <v>307</v>
      </c>
      <c r="B183" s="135"/>
      <c r="C183" s="66"/>
      <c r="D183" s="135"/>
      <c r="E183" s="135" t="s">
        <v>951</v>
      </c>
      <c r="F183" s="243" t="s">
        <v>645</v>
      </c>
      <c r="G183" s="279">
        <v>200000</v>
      </c>
      <c r="H183" s="279">
        <v>150000</v>
      </c>
    </row>
    <row r="184" spans="1:8" ht="15.75">
      <c r="A184" s="147"/>
      <c r="B184" s="66" t="s">
        <v>1003</v>
      </c>
      <c r="C184" s="66"/>
      <c r="D184" s="135"/>
      <c r="E184" s="135"/>
      <c r="F184" s="241" t="s">
        <v>1025</v>
      </c>
      <c r="G184" s="279"/>
      <c r="H184" s="279"/>
    </row>
    <row r="185" spans="1:8" ht="15.75">
      <c r="A185" s="147"/>
      <c r="B185" s="135"/>
      <c r="C185" s="66" t="s">
        <v>959</v>
      </c>
      <c r="D185" s="135"/>
      <c r="E185" s="135"/>
      <c r="F185" s="241" t="s">
        <v>960</v>
      </c>
      <c r="G185" s="281">
        <f>SUM(G186)</f>
        <v>0</v>
      </c>
      <c r="H185" s="281">
        <f>SUM(H186)</f>
        <v>150000</v>
      </c>
    </row>
    <row r="186" spans="1:8" ht="15.75">
      <c r="A186" s="147"/>
      <c r="B186" s="135"/>
      <c r="C186" s="135"/>
      <c r="D186" s="129" t="s">
        <v>1027</v>
      </c>
      <c r="E186" s="129"/>
      <c r="F186" s="242" t="s">
        <v>976</v>
      </c>
      <c r="G186" s="282">
        <f>SUM(G187)</f>
        <v>0</v>
      </c>
      <c r="H186" s="282">
        <f>SUM(H187)</f>
        <v>150000</v>
      </c>
    </row>
    <row r="187" spans="1:8" ht="15.75">
      <c r="A187" s="147" t="s">
        <v>797</v>
      </c>
      <c r="B187" s="135"/>
      <c r="C187" s="135"/>
      <c r="D187" s="135"/>
      <c r="E187" s="135" t="s">
        <v>475</v>
      </c>
      <c r="F187" s="243" t="s">
        <v>494</v>
      </c>
      <c r="G187" s="279">
        <v>0</v>
      </c>
      <c r="H187" s="279">
        <v>150000</v>
      </c>
    </row>
    <row r="188" spans="1:8" ht="15.75">
      <c r="A188" s="147"/>
      <c r="B188" s="66" t="s">
        <v>1004</v>
      </c>
      <c r="C188" s="66"/>
      <c r="D188" s="135"/>
      <c r="E188" s="135"/>
      <c r="F188" s="241" t="s">
        <v>1021</v>
      </c>
      <c r="G188" s="279"/>
      <c r="H188" s="279"/>
    </row>
    <row r="189" spans="1:8" ht="15.75">
      <c r="A189" s="137"/>
      <c r="B189" s="135"/>
      <c r="C189" s="66" t="s">
        <v>991</v>
      </c>
      <c r="D189" s="129"/>
      <c r="E189" s="129"/>
      <c r="F189" s="241" t="s">
        <v>445</v>
      </c>
      <c r="G189" s="281">
        <f>SUM(G190)</f>
        <v>0</v>
      </c>
      <c r="H189" s="281">
        <f>SUM(H190)</f>
        <v>60000</v>
      </c>
    </row>
    <row r="190" spans="1:8" ht="31.5">
      <c r="A190" s="137"/>
      <c r="B190" s="135"/>
      <c r="C190" s="66"/>
      <c r="D190" s="129" t="s">
        <v>446</v>
      </c>
      <c r="E190" s="135"/>
      <c r="F190" s="246" t="s">
        <v>447</v>
      </c>
      <c r="G190" s="282">
        <f>SUM(G191)</f>
        <v>0</v>
      </c>
      <c r="H190" s="282">
        <f>SUM(H191)</f>
        <v>60000</v>
      </c>
    </row>
    <row r="191" spans="1:8" ht="32.25" thickBot="1">
      <c r="A191" s="150" t="s">
        <v>308</v>
      </c>
      <c r="B191" s="141"/>
      <c r="C191" s="140"/>
      <c r="D191" s="141"/>
      <c r="E191" s="141" t="s">
        <v>448</v>
      </c>
      <c r="F191" s="250" t="s">
        <v>495</v>
      </c>
      <c r="G191" s="396">
        <v>0</v>
      </c>
      <c r="H191" s="396">
        <v>60000</v>
      </c>
    </row>
    <row r="192" spans="1:8" ht="15.75">
      <c r="A192" s="516" t="s">
        <v>1550</v>
      </c>
      <c r="B192" s="517"/>
      <c r="C192" s="517"/>
      <c r="D192" s="517"/>
      <c r="E192" s="517"/>
      <c r="F192" s="517"/>
      <c r="G192" s="379">
        <f>SUM(G195)</f>
        <v>660000</v>
      </c>
      <c r="H192" s="379">
        <f>SUM(H195)</f>
        <v>0</v>
      </c>
    </row>
    <row r="193" spans="1:8" ht="16.5" thickBot="1">
      <c r="A193" s="444" t="s">
        <v>1301</v>
      </c>
      <c r="B193" s="445"/>
      <c r="C193" s="445"/>
      <c r="D193" s="445"/>
      <c r="E193" s="445"/>
      <c r="F193" s="445"/>
      <c r="G193" s="280"/>
      <c r="H193" s="280"/>
    </row>
    <row r="194" spans="1:8" ht="15.75">
      <c r="A194" s="133"/>
      <c r="B194" s="66" t="s">
        <v>1003</v>
      </c>
      <c r="C194" s="66"/>
      <c r="D194" s="135"/>
      <c r="E194" s="135"/>
      <c r="F194" s="241" t="s">
        <v>1025</v>
      </c>
      <c r="G194" s="289"/>
      <c r="H194" s="289"/>
    </row>
    <row r="195" spans="1:8" ht="31.5">
      <c r="A195" s="133"/>
      <c r="B195" s="135"/>
      <c r="C195" s="66" t="s">
        <v>1006</v>
      </c>
      <c r="D195" s="135"/>
      <c r="E195" s="135"/>
      <c r="F195" s="241" t="s">
        <v>1302</v>
      </c>
      <c r="G195" s="289">
        <f>SUM(G196)</f>
        <v>660000</v>
      </c>
      <c r="H195" s="289">
        <f>SUM(H196)</f>
        <v>0</v>
      </c>
    </row>
    <row r="196" spans="1:8" ht="15.75">
      <c r="A196" s="133"/>
      <c r="B196" s="135"/>
      <c r="C196" s="135"/>
      <c r="D196" s="129" t="s">
        <v>1313</v>
      </c>
      <c r="E196" s="129"/>
      <c r="F196" s="242" t="s">
        <v>1314</v>
      </c>
      <c r="G196" s="290">
        <f>SUM(G197:G200)</f>
        <v>660000</v>
      </c>
      <c r="H196" s="290">
        <f>SUM(H197:H200)</f>
        <v>0</v>
      </c>
    </row>
    <row r="197" spans="1:8" ht="15.75">
      <c r="A197" s="136"/>
      <c r="B197" s="135"/>
      <c r="C197" s="135"/>
      <c r="D197" s="135"/>
      <c r="E197" s="135" t="s">
        <v>1319</v>
      </c>
      <c r="F197" s="243" t="s">
        <v>391</v>
      </c>
      <c r="G197" s="291">
        <v>400000</v>
      </c>
      <c r="H197" s="291">
        <v>0</v>
      </c>
    </row>
    <row r="198" spans="1:8" ht="15.75">
      <c r="A198" s="136"/>
      <c r="B198" s="135"/>
      <c r="C198" s="66"/>
      <c r="D198" s="135"/>
      <c r="E198" s="135" t="s">
        <v>1319</v>
      </c>
      <c r="F198" s="243" t="s">
        <v>392</v>
      </c>
      <c r="G198" s="279">
        <v>50000</v>
      </c>
      <c r="H198" s="279">
        <v>0</v>
      </c>
    </row>
    <row r="199" spans="1:8" ht="15.75">
      <c r="A199" s="136"/>
      <c r="B199" s="135"/>
      <c r="C199" s="66"/>
      <c r="D199" s="135"/>
      <c r="E199" s="135" t="s">
        <v>1319</v>
      </c>
      <c r="F199" s="243" t="s">
        <v>411</v>
      </c>
      <c r="G199" s="279">
        <v>50000</v>
      </c>
      <c r="H199" s="279">
        <v>0</v>
      </c>
    </row>
    <row r="200" spans="1:8" ht="32.25" thickBot="1">
      <c r="A200" s="136"/>
      <c r="B200" s="135"/>
      <c r="C200" s="66"/>
      <c r="D200" s="135"/>
      <c r="E200" s="135" t="s">
        <v>1319</v>
      </c>
      <c r="F200" s="266" t="s">
        <v>717</v>
      </c>
      <c r="G200" s="279">
        <v>160000</v>
      </c>
      <c r="H200" s="279">
        <v>0</v>
      </c>
    </row>
    <row r="201" spans="1:8" ht="27.75" customHeight="1" thickBot="1">
      <c r="A201" s="513" t="s">
        <v>1543</v>
      </c>
      <c r="B201" s="514"/>
      <c r="C201" s="514"/>
      <c r="D201" s="514"/>
      <c r="E201" s="514"/>
      <c r="F201" s="515"/>
      <c r="G201" s="284">
        <f>SUM(G2+G22)</f>
        <v>23177922</v>
      </c>
      <c r="H201" s="284">
        <f>SUM(H2+H22)</f>
        <v>27207000</v>
      </c>
    </row>
  </sheetData>
  <mergeCells count="17">
    <mergeCell ref="A22:F22"/>
    <mergeCell ref="A192:F192"/>
    <mergeCell ref="A193:F193"/>
    <mergeCell ref="A150:F150"/>
    <mergeCell ref="A139:F139"/>
    <mergeCell ref="A140:F140"/>
    <mergeCell ref="A149:F149"/>
    <mergeCell ref="A201:F201"/>
    <mergeCell ref="A2:F2"/>
    <mergeCell ref="A3:F3"/>
    <mergeCell ref="A4:F4"/>
    <mergeCell ref="A5:F5"/>
    <mergeCell ref="A23:F23"/>
    <mergeCell ref="A24:F24"/>
    <mergeCell ref="A25:F25"/>
    <mergeCell ref="A76:F76"/>
    <mergeCell ref="A26:F26"/>
  </mergeCells>
  <printOptions horizontalCentered="1"/>
  <pageMargins left="0.1968503937007874" right="0.1968503937007874" top="0.984251968503937" bottom="0.984251968503937" header="0.5118110236220472" footer="0.5118110236220472"/>
  <pageSetup firstPageNumber="212" useFirstPageNumber="1" fitToHeight="2" horizontalDpi="300" verticalDpi="300" orientation="portrait" paperSize="9" scale="60" r:id="rId1"/>
  <headerFooter alignWithMargins="0">
    <oddHeader>&amp;C&amp;"Times New Roman,Bold"&amp;14RAZDJEL 007 - UPRAVNI ODJEL ZA KULTURU</oddHeader>
    <oddFooter>&amp;C&amp;"Times New Roman,Regular"&amp;16&amp;P</oddFooter>
  </headerFooter>
  <rowBreaks count="3" manualBreakCount="3">
    <brk id="67" max="7" man="1"/>
    <brk id="132" max="7" man="1"/>
    <brk id="19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zoomScale="75" zoomScaleNormal="75" workbookViewId="0" topLeftCell="A1">
      <selection activeCell="A23" sqref="A23"/>
    </sheetView>
  </sheetViews>
  <sheetFormatPr defaultColWidth="9.140625" defaultRowHeight="12.75"/>
  <cols>
    <col min="1" max="1" width="5.421875" style="0" customWidth="1"/>
    <col min="2" max="2" width="3.8515625" style="0" customWidth="1"/>
    <col min="3" max="3" width="3.7109375" style="0" customWidth="1"/>
    <col min="4" max="4" width="6.421875" style="0" customWidth="1"/>
    <col min="5" max="5" width="6.00390625" style="0" customWidth="1"/>
    <col min="6" max="6" width="59.57421875" style="0" customWidth="1"/>
    <col min="7" max="8" width="19.140625" style="0" bestFit="1" customWidth="1"/>
  </cols>
  <sheetData>
    <row r="1" spans="1:8" ht="92.25" customHeight="1" thickBot="1">
      <c r="A1" s="40" t="s">
        <v>1001</v>
      </c>
      <c r="B1" s="41" t="s">
        <v>1017</v>
      </c>
      <c r="C1" s="41" t="s">
        <v>741</v>
      </c>
      <c r="D1" s="41" t="s">
        <v>742</v>
      </c>
      <c r="E1" s="41" t="s">
        <v>743</v>
      </c>
      <c r="F1" s="418" t="s">
        <v>812</v>
      </c>
      <c r="G1" s="392" t="s">
        <v>614</v>
      </c>
      <c r="H1" s="160" t="s">
        <v>488</v>
      </c>
    </row>
    <row r="2" spans="1:8" s="313" customFormat="1" ht="15" customHeight="1">
      <c r="A2" s="460" t="s">
        <v>415</v>
      </c>
      <c r="B2" s="461"/>
      <c r="C2" s="461"/>
      <c r="D2" s="461"/>
      <c r="E2" s="461"/>
      <c r="F2" s="461"/>
      <c r="G2" s="286">
        <f>SUM(G3)</f>
        <v>2136000</v>
      </c>
      <c r="H2" s="286">
        <f>SUM(H3)</f>
        <v>2110000</v>
      </c>
    </row>
    <row r="3" spans="1:8" s="314" customFormat="1" ht="15.75" customHeight="1">
      <c r="A3" s="456" t="s">
        <v>501</v>
      </c>
      <c r="B3" s="457"/>
      <c r="C3" s="457"/>
      <c r="D3" s="457"/>
      <c r="E3" s="457"/>
      <c r="F3" s="457"/>
      <c r="G3" s="293">
        <f>SUM(G7+G15)</f>
        <v>2136000</v>
      </c>
      <c r="H3" s="293">
        <f>SUM(H7+H15)</f>
        <v>2110000</v>
      </c>
    </row>
    <row r="4" spans="1:8" ht="14.25" customHeight="1">
      <c r="A4" s="447" t="s">
        <v>1558</v>
      </c>
      <c r="B4" s="448"/>
      <c r="C4" s="448"/>
      <c r="D4" s="448"/>
      <c r="E4" s="448"/>
      <c r="F4" s="448"/>
      <c r="G4" s="287">
        <f>SUM(G7+G15)</f>
        <v>2136000</v>
      </c>
      <c r="H4" s="287">
        <f>SUM(H7+H15)</f>
        <v>2110000</v>
      </c>
    </row>
    <row r="5" spans="1:8" ht="15.75" customHeight="1" thickBot="1">
      <c r="A5" s="444" t="s">
        <v>1289</v>
      </c>
      <c r="B5" s="445"/>
      <c r="C5" s="445"/>
      <c r="D5" s="445"/>
      <c r="E5" s="445"/>
      <c r="F5" s="445"/>
      <c r="G5" s="288"/>
      <c r="H5" s="288"/>
    </row>
    <row r="6" spans="1:8" ht="13.5" customHeight="1">
      <c r="A6" s="133"/>
      <c r="B6" s="25" t="s">
        <v>1002</v>
      </c>
      <c r="C6" s="134"/>
      <c r="D6" s="134"/>
      <c r="E6" s="134"/>
      <c r="F6" s="244" t="s">
        <v>1018</v>
      </c>
      <c r="G6" s="289"/>
      <c r="H6" s="289"/>
    </row>
    <row r="7" spans="1:8" ht="16.5" customHeight="1">
      <c r="A7" s="133"/>
      <c r="B7" s="134"/>
      <c r="C7" s="25" t="s">
        <v>813</v>
      </c>
      <c r="D7" s="134"/>
      <c r="E7" s="134"/>
      <c r="F7" s="241" t="s">
        <v>814</v>
      </c>
      <c r="G7" s="289">
        <f>SUM(G8+G10+G12)</f>
        <v>1095000</v>
      </c>
      <c r="H7" s="289">
        <f>SUM(H8+H10+H12)</f>
        <v>1364000</v>
      </c>
    </row>
    <row r="8" spans="1:8" ht="14.25" customHeight="1">
      <c r="A8" s="133"/>
      <c r="B8" s="135"/>
      <c r="C8" s="135"/>
      <c r="D8" s="129" t="s">
        <v>815</v>
      </c>
      <c r="E8" s="135"/>
      <c r="F8" s="242" t="s">
        <v>816</v>
      </c>
      <c r="G8" s="290">
        <f>SUM(G9)</f>
        <v>870000</v>
      </c>
      <c r="H8" s="290">
        <f>SUM(H9)</f>
        <v>1100000</v>
      </c>
    </row>
    <row r="9" spans="1:8" ht="16.5" customHeight="1">
      <c r="A9" s="136" t="s">
        <v>309</v>
      </c>
      <c r="B9" s="135"/>
      <c r="C9" s="135"/>
      <c r="D9" s="135"/>
      <c r="E9" s="135" t="s">
        <v>817</v>
      </c>
      <c r="F9" s="243" t="s">
        <v>1019</v>
      </c>
      <c r="G9" s="291">
        <v>870000</v>
      </c>
      <c r="H9" s="291">
        <v>1100000</v>
      </c>
    </row>
    <row r="10" spans="1:8" ht="16.5" customHeight="1">
      <c r="A10" s="136"/>
      <c r="B10" s="135"/>
      <c r="C10" s="135"/>
      <c r="D10" s="129" t="s">
        <v>818</v>
      </c>
      <c r="E10" s="135"/>
      <c r="F10" s="242" t="s">
        <v>819</v>
      </c>
      <c r="G10" s="290">
        <f>SUM(G11)</f>
        <v>75000</v>
      </c>
      <c r="H10" s="290">
        <f>SUM(H11)</f>
        <v>75000</v>
      </c>
    </row>
    <row r="11" spans="1:8" ht="15" customHeight="1">
      <c r="A11" s="136" t="s">
        <v>310</v>
      </c>
      <c r="B11" s="135"/>
      <c r="C11" s="135"/>
      <c r="D11" s="129"/>
      <c r="E11" s="135" t="s">
        <v>820</v>
      </c>
      <c r="F11" s="243" t="s">
        <v>821</v>
      </c>
      <c r="G11" s="291">
        <v>75000</v>
      </c>
      <c r="H11" s="291">
        <v>75000</v>
      </c>
    </row>
    <row r="12" spans="1:8" ht="17.25" customHeight="1">
      <c r="A12" s="136"/>
      <c r="B12" s="135"/>
      <c r="C12" s="135"/>
      <c r="D12" s="129" t="s">
        <v>822</v>
      </c>
      <c r="E12" s="135"/>
      <c r="F12" s="242" t="s">
        <v>823</v>
      </c>
      <c r="G12" s="290">
        <f>SUM(+G13+G14)</f>
        <v>150000</v>
      </c>
      <c r="H12" s="290">
        <f>SUM(+H13+H14)</f>
        <v>189000</v>
      </c>
    </row>
    <row r="13" spans="1:8" ht="16.5" customHeight="1">
      <c r="A13" s="136" t="s">
        <v>311</v>
      </c>
      <c r="B13" s="135"/>
      <c r="C13" s="135"/>
      <c r="D13" s="135"/>
      <c r="E13" s="135" t="s">
        <v>824</v>
      </c>
      <c r="F13" s="243" t="s">
        <v>825</v>
      </c>
      <c r="G13" s="291">
        <v>135000</v>
      </c>
      <c r="H13" s="291">
        <v>170000</v>
      </c>
    </row>
    <row r="14" spans="1:8" ht="13.5" customHeight="1">
      <c r="A14" s="136" t="s">
        <v>312</v>
      </c>
      <c r="B14" s="135"/>
      <c r="C14" s="135"/>
      <c r="D14" s="135"/>
      <c r="E14" s="135" t="s">
        <v>826</v>
      </c>
      <c r="F14" s="243" t="s">
        <v>827</v>
      </c>
      <c r="G14" s="291">
        <v>15000</v>
      </c>
      <c r="H14" s="291">
        <v>19000</v>
      </c>
    </row>
    <row r="15" spans="1:8" ht="17.25" customHeight="1">
      <c r="A15" s="136"/>
      <c r="B15" s="66"/>
      <c r="C15" s="66" t="s">
        <v>828</v>
      </c>
      <c r="D15" s="66"/>
      <c r="E15" s="66"/>
      <c r="F15" s="241" t="s">
        <v>829</v>
      </c>
      <c r="G15" s="289">
        <f>SUM(G16+G18+G20)</f>
        <v>1041000</v>
      </c>
      <c r="H15" s="289">
        <f>SUM(H16+H18+H20)</f>
        <v>746000</v>
      </c>
    </row>
    <row r="16" spans="1:8" ht="21" customHeight="1">
      <c r="A16" s="136"/>
      <c r="B16" s="134"/>
      <c r="C16" s="25"/>
      <c r="D16" s="129" t="s">
        <v>830</v>
      </c>
      <c r="E16" s="134"/>
      <c r="F16" s="242" t="s">
        <v>831</v>
      </c>
      <c r="G16" s="290">
        <f>SUM(+G17)</f>
        <v>15000</v>
      </c>
      <c r="H16" s="290">
        <f>SUM(+H17)</f>
        <v>20000</v>
      </c>
    </row>
    <row r="17" spans="1:8" ht="16.5" customHeight="1">
      <c r="A17" s="136" t="s">
        <v>313</v>
      </c>
      <c r="B17" s="135"/>
      <c r="C17" s="25"/>
      <c r="D17" s="135"/>
      <c r="E17" s="135" t="s">
        <v>834</v>
      </c>
      <c r="F17" s="243" t="s">
        <v>1041</v>
      </c>
      <c r="G17" s="291">
        <v>15000</v>
      </c>
      <c r="H17" s="291">
        <v>20000</v>
      </c>
    </row>
    <row r="18" spans="1:8" ht="16.5" customHeight="1">
      <c r="A18" s="136"/>
      <c r="B18" s="135"/>
      <c r="C18" s="25"/>
      <c r="D18" s="129" t="s">
        <v>837</v>
      </c>
      <c r="E18" s="135"/>
      <c r="F18" s="242" t="s">
        <v>838</v>
      </c>
      <c r="G18" s="290">
        <f>SUM(G19)</f>
        <v>20000</v>
      </c>
      <c r="H18" s="290">
        <f>SUM(H19)</f>
        <v>20000</v>
      </c>
    </row>
    <row r="19" spans="1:8" ht="18" customHeight="1">
      <c r="A19" s="136" t="s">
        <v>314</v>
      </c>
      <c r="B19" s="135"/>
      <c r="C19" s="25"/>
      <c r="D19" s="135"/>
      <c r="E19" s="135" t="s">
        <v>839</v>
      </c>
      <c r="F19" s="243" t="s">
        <v>1042</v>
      </c>
      <c r="G19" s="291">
        <v>20000</v>
      </c>
      <c r="H19" s="291">
        <v>20000</v>
      </c>
    </row>
    <row r="20" spans="1:8" ht="18" customHeight="1">
      <c r="A20" s="136"/>
      <c r="B20" s="135"/>
      <c r="C20" s="135"/>
      <c r="D20" s="129" t="s">
        <v>875</v>
      </c>
      <c r="E20" s="135"/>
      <c r="F20" s="242" t="s">
        <v>1005</v>
      </c>
      <c r="G20" s="290">
        <f>SUM(G21+G22)</f>
        <v>1006000</v>
      </c>
      <c r="H20" s="290">
        <f>SUM(H21+H22)</f>
        <v>706000</v>
      </c>
    </row>
    <row r="21" spans="1:8" ht="15" customHeight="1">
      <c r="A21" s="136" t="s">
        <v>315</v>
      </c>
      <c r="B21" s="135"/>
      <c r="C21" s="135"/>
      <c r="D21" s="135"/>
      <c r="E21" s="135" t="s">
        <v>881</v>
      </c>
      <c r="F21" s="243" t="s">
        <v>882</v>
      </c>
      <c r="G21" s="291">
        <v>6000</v>
      </c>
      <c r="H21" s="291">
        <v>6000</v>
      </c>
    </row>
    <row r="22" spans="1:8" ht="15" customHeight="1" thickBot="1">
      <c r="A22" s="159" t="s">
        <v>316</v>
      </c>
      <c r="B22" s="141"/>
      <c r="C22" s="141"/>
      <c r="D22" s="141"/>
      <c r="E22" s="135" t="s">
        <v>883</v>
      </c>
      <c r="F22" s="251" t="s">
        <v>53</v>
      </c>
      <c r="G22" s="292">
        <v>1000000</v>
      </c>
      <c r="H22" s="292">
        <v>700000</v>
      </c>
    </row>
    <row r="23" spans="1:8" ht="27.75" customHeight="1" thickBot="1">
      <c r="A23" s="109"/>
      <c r="B23" s="110"/>
      <c r="C23" s="110"/>
      <c r="D23" s="110"/>
      <c r="E23" s="110"/>
      <c r="F23" s="285" t="s">
        <v>1542</v>
      </c>
      <c r="G23" s="284">
        <f>SUM(G3)</f>
        <v>2136000</v>
      </c>
      <c r="H23" s="284">
        <f>SUM(H3)</f>
        <v>2110000</v>
      </c>
    </row>
  </sheetData>
  <mergeCells count="4">
    <mergeCell ref="A5:F5"/>
    <mergeCell ref="A3:F3"/>
    <mergeCell ref="A4:F4"/>
    <mergeCell ref="A2:F2"/>
  </mergeCells>
  <printOptions horizontalCentered="1"/>
  <pageMargins left="0.1968503937007874" right="0.1968503937007874" top="0.984251968503937" bottom="0.984251968503937" header="0.5118110236220472" footer="0.5118110236220472"/>
  <pageSetup firstPageNumber="217" useFirstPageNumber="1" horizontalDpi="300" verticalDpi="300" orientation="portrait" paperSize="9" scale="60" r:id="rId1"/>
  <headerFooter alignWithMargins="0">
    <oddHeader>&amp;C&amp;"Times New Roman,Bold"&amp;14RAZDJEL 008 - SLUŽBA ZA ZASTUPANJE GRADA</oddHeader>
    <oddFooter>&amp;C&amp;"Times New Roman,Regular"&amp;16&amp;P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zoomScale="75" zoomScaleNormal="75" workbookViewId="0" topLeftCell="A7">
      <selection activeCell="F29" sqref="F29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3.7109375" style="0" customWidth="1"/>
    <col min="4" max="4" width="4.57421875" style="0" customWidth="1"/>
    <col min="5" max="5" width="6.140625" style="0" customWidth="1"/>
    <col min="6" max="6" width="60.00390625" style="0" customWidth="1"/>
    <col min="7" max="8" width="17.28125" style="0" bestFit="1" customWidth="1"/>
  </cols>
  <sheetData>
    <row r="1" spans="1:8" ht="96" customHeight="1" thickBot="1">
      <c r="A1" s="40" t="s">
        <v>1001</v>
      </c>
      <c r="B1" s="41" t="s">
        <v>1017</v>
      </c>
      <c r="C1" s="41" t="s">
        <v>741</v>
      </c>
      <c r="D1" s="41" t="s">
        <v>742</v>
      </c>
      <c r="E1" s="41" t="s">
        <v>743</v>
      </c>
      <c r="F1" s="418" t="s">
        <v>812</v>
      </c>
      <c r="G1" s="392" t="s">
        <v>614</v>
      </c>
      <c r="H1" s="160" t="s">
        <v>488</v>
      </c>
    </row>
    <row r="2" spans="1:8" s="76" customFormat="1" ht="15" customHeight="1">
      <c r="A2" s="460" t="s">
        <v>840</v>
      </c>
      <c r="B2" s="461"/>
      <c r="C2" s="461"/>
      <c r="D2" s="461"/>
      <c r="E2" s="461"/>
      <c r="F2" s="461"/>
      <c r="G2" s="286">
        <f>SUM(G3)</f>
        <v>397000</v>
      </c>
      <c r="H2" s="286">
        <f>SUM(H3)</f>
        <v>531000</v>
      </c>
    </row>
    <row r="3" spans="1:8" ht="15.75">
      <c r="A3" s="456" t="s">
        <v>841</v>
      </c>
      <c r="B3" s="457"/>
      <c r="C3" s="457"/>
      <c r="D3" s="457"/>
      <c r="E3" s="457"/>
      <c r="F3" s="457"/>
      <c r="G3" s="293">
        <f>SUM(G7+G15)</f>
        <v>397000</v>
      </c>
      <c r="H3" s="293">
        <f>SUM(H7+H15)</f>
        <v>531000</v>
      </c>
    </row>
    <row r="4" spans="1:8" ht="15.75">
      <c r="A4" s="447" t="s">
        <v>842</v>
      </c>
      <c r="B4" s="448"/>
      <c r="C4" s="448"/>
      <c r="D4" s="448"/>
      <c r="E4" s="448"/>
      <c r="F4" s="448"/>
      <c r="G4" s="287">
        <f>SUM(G7+G15)</f>
        <v>397000</v>
      </c>
      <c r="H4" s="287">
        <f>SUM(H7+H15)</f>
        <v>531000</v>
      </c>
    </row>
    <row r="5" spans="1:8" ht="16.5" thickBot="1">
      <c r="A5" s="444" t="s">
        <v>1289</v>
      </c>
      <c r="B5" s="445"/>
      <c r="C5" s="445"/>
      <c r="D5" s="445"/>
      <c r="E5" s="445"/>
      <c r="F5" s="445"/>
      <c r="G5" s="288"/>
      <c r="H5" s="288"/>
    </row>
    <row r="6" spans="1:8" ht="15.75">
      <c r="A6" s="133"/>
      <c r="B6" s="25" t="s">
        <v>1002</v>
      </c>
      <c r="C6" s="134"/>
      <c r="D6" s="134"/>
      <c r="E6" s="134"/>
      <c r="F6" s="244" t="s">
        <v>1018</v>
      </c>
      <c r="G6" s="289"/>
      <c r="H6" s="289"/>
    </row>
    <row r="7" spans="1:8" ht="15.75">
      <c r="A7" s="133"/>
      <c r="B7" s="134"/>
      <c r="C7" s="25" t="s">
        <v>813</v>
      </c>
      <c r="D7" s="134"/>
      <c r="E7" s="134"/>
      <c r="F7" s="241" t="s">
        <v>814</v>
      </c>
      <c r="G7" s="289">
        <f>SUM(G8+G10+G12)</f>
        <v>372000</v>
      </c>
      <c r="H7" s="289">
        <f>SUM(H8+H10+H12)</f>
        <v>499000</v>
      </c>
    </row>
    <row r="8" spans="1:8" ht="15.75">
      <c r="A8" s="133"/>
      <c r="B8" s="135"/>
      <c r="C8" s="135"/>
      <c r="D8" s="129" t="s">
        <v>815</v>
      </c>
      <c r="E8" s="135"/>
      <c r="F8" s="242" t="s">
        <v>816</v>
      </c>
      <c r="G8" s="290">
        <f>SUM(G9)</f>
        <v>300000</v>
      </c>
      <c r="H8" s="290">
        <f>SUM(H9)</f>
        <v>400000</v>
      </c>
    </row>
    <row r="9" spans="1:8" ht="16.5" customHeight="1">
      <c r="A9" s="136" t="s">
        <v>801</v>
      </c>
      <c r="B9" s="135"/>
      <c r="C9" s="135"/>
      <c r="D9" s="135"/>
      <c r="E9" s="135" t="s">
        <v>817</v>
      </c>
      <c r="F9" s="243" t="s">
        <v>1019</v>
      </c>
      <c r="G9" s="291">
        <v>300000</v>
      </c>
      <c r="H9" s="291">
        <v>400000</v>
      </c>
    </row>
    <row r="10" spans="1:8" ht="15.75">
      <c r="A10" s="136"/>
      <c r="B10" s="135"/>
      <c r="C10" s="135"/>
      <c r="D10" s="129" t="s">
        <v>818</v>
      </c>
      <c r="E10" s="135"/>
      <c r="F10" s="242" t="s">
        <v>819</v>
      </c>
      <c r="G10" s="290">
        <f>SUM(G11)</f>
        <v>20000</v>
      </c>
      <c r="H10" s="290">
        <f>SUM(H11)</f>
        <v>30000</v>
      </c>
    </row>
    <row r="11" spans="1:8" ht="16.5" customHeight="1">
      <c r="A11" s="136" t="s">
        <v>317</v>
      </c>
      <c r="B11" s="135"/>
      <c r="C11" s="135"/>
      <c r="D11" s="129"/>
      <c r="E11" s="135" t="s">
        <v>820</v>
      </c>
      <c r="F11" s="243" t="s">
        <v>821</v>
      </c>
      <c r="G11" s="291">
        <v>20000</v>
      </c>
      <c r="H11" s="291">
        <v>30000</v>
      </c>
    </row>
    <row r="12" spans="1:8" ht="15.75">
      <c r="A12" s="136"/>
      <c r="B12" s="135"/>
      <c r="C12" s="135"/>
      <c r="D12" s="129" t="s">
        <v>822</v>
      </c>
      <c r="E12" s="135"/>
      <c r="F12" s="242" t="s">
        <v>823</v>
      </c>
      <c r="G12" s="290">
        <f>SUM(+G13+G14)</f>
        <v>52000</v>
      </c>
      <c r="H12" s="290">
        <f>SUM(+H13+H14)</f>
        <v>69000</v>
      </c>
    </row>
    <row r="13" spans="1:8" ht="15.75" customHeight="1">
      <c r="A13" s="136" t="s">
        <v>318</v>
      </c>
      <c r="B13" s="135"/>
      <c r="C13" s="135"/>
      <c r="D13" s="135"/>
      <c r="E13" s="135" t="s">
        <v>824</v>
      </c>
      <c r="F13" s="243" t="s">
        <v>825</v>
      </c>
      <c r="G13" s="291">
        <v>47000</v>
      </c>
      <c r="H13" s="291">
        <v>62000</v>
      </c>
    </row>
    <row r="14" spans="1:8" ht="15" customHeight="1">
      <c r="A14" s="136" t="s">
        <v>319</v>
      </c>
      <c r="B14" s="135"/>
      <c r="C14" s="135"/>
      <c r="D14" s="135"/>
      <c r="E14" s="135" t="s">
        <v>826</v>
      </c>
      <c r="F14" s="243" t="s">
        <v>827</v>
      </c>
      <c r="G14" s="291">
        <v>5000</v>
      </c>
      <c r="H14" s="291">
        <v>7000</v>
      </c>
    </row>
    <row r="15" spans="1:8" ht="15.75">
      <c r="A15" s="136"/>
      <c r="B15" s="66"/>
      <c r="C15" s="66" t="s">
        <v>828</v>
      </c>
      <c r="D15" s="66"/>
      <c r="E15" s="66"/>
      <c r="F15" s="241" t="s">
        <v>829</v>
      </c>
      <c r="G15" s="289">
        <f>SUM(G16+G18+G20)</f>
        <v>25000</v>
      </c>
      <c r="H15" s="289">
        <f>SUM(H16+H18+H20)</f>
        <v>32000</v>
      </c>
    </row>
    <row r="16" spans="1:8" ht="15.75">
      <c r="A16" s="136"/>
      <c r="B16" s="134"/>
      <c r="C16" s="25"/>
      <c r="D16" s="129" t="s">
        <v>830</v>
      </c>
      <c r="E16" s="134"/>
      <c r="F16" s="242" t="s">
        <v>831</v>
      </c>
      <c r="G16" s="290">
        <f>SUM(+G17)</f>
        <v>10000</v>
      </c>
      <c r="H16" s="290">
        <f>SUM(+H17)</f>
        <v>17000</v>
      </c>
    </row>
    <row r="17" spans="1:8" ht="13.5" customHeight="1">
      <c r="A17" s="136" t="s">
        <v>320</v>
      </c>
      <c r="B17" s="135"/>
      <c r="C17" s="25"/>
      <c r="D17" s="135"/>
      <c r="E17" s="135" t="s">
        <v>834</v>
      </c>
      <c r="F17" s="243" t="s">
        <v>1041</v>
      </c>
      <c r="G17" s="291">
        <v>10000</v>
      </c>
      <c r="H17" s="291">
        <v>17000</v>
      </c>
    </row>
    <row r="18" spans="1:8" ht="15.75">
      <c r="A18" s="136"/>
      <c r="B18" s="135"/>
      <c r="C18" s="25"/>
      <c r="D18" s="129" t="s">
        <v>837</v>
      </c>
      <c r="E18" s="135"/>
      <c r="F18" s="242" t="s">
        <v>838</v>
      </c>
      <c r="G18" s="290">
        <f>SUM(G19)</f>
        <v>5000</v>
      </c>
      <c r="H18" s="290">
        <f>SUM(H19)</f>
        <v>5000</v>
      </c>
    </row>
    <row r="19" spans="1:8" ht="15.75" customHeight="1">
      <c r="A19" s="136" t="s">
        <v>321</v>
      </c>
      <c r="B19" s="135"/>
      <c r="C19" s="25"/>
      <c r="D19" s="135"/>
      <c r="E19" s="135" t="s">
        <v>839</v>
      </c>
      <c r="F19" s="243" t="s">
        <v>1042</v>
      </c>
      <c r="G19" s="291">
        <v>5000</v>
      </c>
      <c r="H19" s="291">
        <v>5000</v>
      </c>
    </row>
    <row r="20" spans="1:8" ht="15.75">
      <c r="A20" s="136"/>
      <c r="B20" s="135"/>
      <c r="C20" s="135"/>
      <c r="D20" s="129" t="s">
        <v>875</v>
      </c>
      <c r="E20" s="135"/>
      <c r="F20" s="242" t="s">
        <v>1005</v>
      </c>
      <c r="G20" s="290">
        <f>SUM(G21+G22)</f>
        <v>10000</v>
      </c>
      <c r="H20" s="290">
        <f>SUM(H21+H22)</f>
        <v>10000</v>
      </c>
    </row>
    <row r="21" spans="1:8" ht="16.5" customHeight="1">
      <c r="A21" s="136" t="s">
        <v>322</v>
      </c>
      <c r="B21" s="135"/>
      <c r="C21" s="135"/>
      <c r="D21" s="135"/>
      <c r="E21" s="135" t="s">
        <v>881</v>
      </c>
      <c r="F21" s="243" t="s">
        <v>882</v>
      </c>
      <c r="G21" s="291">
        <v>5000</v>
      </c>
      <c r="H21" s="291">
        <v>5000</v>
      </c>
    </row>
    <row r="22" spans="1:8" ht="16.5" thickBot="1">
      <c r="A22" s="159" t="s">
        <v>323</v>
      </c>
      <c r="B22" s="141"/>
      <c r="C22" s="141"/>
      <c r="D22" s="141"/>
      <c r="E22" s="135" t="s">
        <v>883</v>
      </c>
      <c r="F22" s="251" t="s">
        <v>884</v>
      </c>
      <c r="G22" s="292">
        <v>5000</v>
      </c>
      <c r="H22" s="292">
        <v>5000</v>
      </c>
    </row>
    <row r="23" spans="1:8" ht="27.75" customHeight="1" thickBot="1">
      <c r="A23" s="109"/>
      <c r="B23" s="110"/>
      <c r="C23" s="110"/>
      <c r="D23" s="110"/>
      <c r="E23" s="110"/>
      <c r="F23" s="285" t="s">
        <v>851</v>
      </c>
      <c r="G23" s="284">
        <f>SUM(G3)</f>
        <v>397000</v>
      </c>
      <c r="H23" s="284">
        <f>SUM(H3)</f>
        <v>531000</v>
      </c>
    </row>
    <row r="26" spans="1:8" ht="18.75">
      <c r="A26" s="432"/>
      <c r="B26" s="433"/>
      <c r="C26" s="433"/>
      <c r="D26" s="433"/>
      <c r="E26" s="433"/>
      <c r="F26" s="434"/>
      <c r="G26" s="434"/>
      <c r="H26" s="434"/>
    </row>
    <row r="27" spans="2:8" ht="18">
      <c r="B27" s="434"/>
      <c r="C27" s="434"/>
      <c r="D27" s="434"/>
      <c r="E27" s="434"/>
      <c r="F27" s="434"/>
      <c r="G27" s="434"/>
      <c r="H27" s="434"/>
    </row>
    <row r="28" spans="2:8" ht="18">
      <c r="B28" s="434"/>
      <c r="C28" s="434"/>
      <c r="D28" s="434"/>
      <c r="E28" s="434"/>
      <c r="F28" s="434"/>
      <c r="G28" s="434"/>
      <c r="H28" s="434"/>
    </row>
    <row r="29" spans="2:8" ht="18">
      <c r="B29" s="434"/>
      <c r="C29" s="434"/>
      <c r="D29" s="434"/>
      <c r="E29" s="434"/>
      <c r="F29" s="434"/>
      <c r="G29" s="434"/>
      <c r="H29" s="434"/>
    </row>
    <row r="30" spans="2:8" ht="18">
      <c r="B30" s="434"/>
      <c r="C30" s="434"/>
      <c r="D30" s="434"/>
      <c r="E30" s="434"/>
      <c r="F30" s="434"/>
      <c r="G30" s="434"/>
      <c r="H30" s="434"/>
    </row>
    <row r="31" spans="2:8" ht="20.25">
      <c r="B31" s="434"/>
      <c r="C31" s="434"/>
      <c r="D31" s="434"/>
      <c r="E31" s="434"/>
      <c r="F31" s="434"/>
      <c r="G31" s="435" t="s">
        <v>410</v>
      </c>
      <c r="H31" s="435"/>
    </row>
    <row r="32" spans="2:8" ht="20.25">
      <c r="B32" s="434"/>
      <c r="C32" s="434"/>
      <c r="D32" s="434"/>
      <c r="E32" s="434"/>
      <c r="F32" s="434"/>
      <c r="G32" s="435" t="s">
        <v>409</v>
      </c>
      <c r="H32" s="435"/>
    </row>
  </sheetData>
  <mergeCells count="4">
    <mergeCell ref="A5:F5"/>
    <mergeCell ref="A3:F3"/>
    <mergeCell ref="A4:F4"/>
    <mergeCell ref="A2:F2"/>
  </mergeCells>
  <printOptions horizontalCentered="1"/>
  <pageMargins left="0.1968503937007874" right="0.1968503937007874" top="0.984251968503937" bottom="0.984251968503937" header="0.5118110236220472" footer="0.5118110236220472"/>
  <pageSetup firstPageNumber="219" useFirstPageNumber="1" horizontalDpi="300" verticalDpi="300" orientation="portrait" paperSize="9" scale="60" r:id="rId1"/>
  <headerFooter alignWithMargins="0">
    <oddHeader>&amp;C&amp;"Times New Roman,Bold"&amp;14RAZDJEL 009 - SLUŽBA ZA UNUTARNJU REVIZIJU</oddHeader>
    <oddFooter>&amp;C&amp;"Times New Roman,Regular"&amp;16&amp;P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"/>
  <sheetViews>
    <sheetView zoomScale="75" zoomScaleNormal="75" zoomScaleSheetLayoutView="75" workbookViewId="0" topLeftCell="A31">
      <selection activeCell="F43" sqref="F43"/>
    </sheetView>
  </sheetViews>
  <sheetFormatPr defaultColWidth="9.140625" defaultRowHeight="12.75"/>
  <cols>
    <col min="1" max="1" width="4.7109375" style="8" bestFit="1" customWidth="1"/>
    <col min="2" max="2" width="4.421875" style="8" customWidth="1"/>
    <col min="3" max="3" width="4.7109375" style="8" customWidth="1"/>
    <col min="4" max="4" width="5.8515625" style="8" bestFit="1" customWidth="1"/>
    <col min="5" max="5" width="8.28125" style="8" customWidth="1"/>
    <col min="6" max="6" width="81.8515625" style="8" customWidth="1"/>
    <col min="7" max="8" width="16.57421875" style="8" bestFit="1" customWidth="1"/>
    <col min="9" max="16384" width="7.8515625" style="8" customWidth="1"/>
  </cols>
  <sheetData>
    <row r="1" spans="1:8" ht="90" customHeight="1" thickBot="1">
      <c r="A1" s="81" t="s">
        <v>1017</v>
      </c>
      <c r="B1" s="6" t="s">
        <v>741</v>
      </c>
      <c r="C1" s="6" t="s">
        <v>742</v>
      </c>
      <c r="D1" s="7" t="s">
        <v>743</v>
      </c>
      <c r="E1" s="16" t="s">
        <v>886</v>
      </c>
      <c r="F1" s="160" t="s">
        <v>744</v>
      </c>
      <c r="G1" s="392" t="s">
        <v>614</v>
      </c>
      <c r="H1" s="160" t="s">
        <v>488</v>
      </c>
    </row>
    <row r="2" spans="1:8" ht="18" customHeight="1">
      <c r="A2" s="73">
        <v>6</v>
      </c>
      <c r="B2" s="7"/>
      <c r="C2" s="7"/>
      <c r="D2" s="7"/>
      <c r="E2" s="187"/>
      <c r="F2" s="105" t="s">
        <v>1054</v>
      </c>
      <c r="G2" s="195"/>
      <c r="H2" s="195"/>
    </row>
    <row r="3" spans="1:8" s="9" customFormat="1" ht="15.75" customHeight="1">
      <c r="A3" s="70"/>
      <c r="B3" s="44" t="s">
        <v>745</v>
      </c>
      <c r="C3" s="92"/>
      <c r="D3" s="92"/>
      <c r="E3" s="188"/>
      <c r="F3" s="106" t="s">
        <v>746</v>
      </c>
      <c r="G3" s="196">
        <f>+G4+G14+G18</f>
        <v>160104862</v>
      </c>
      <c r="H3" s="196">
        <f>+H4+H14+H18</f>
        <v>176230203</v>
      </c>
    </row>
    <row r="4" spans="1:8" s="10" customFormat="1" ht="15.75" customHeight="1">
      <c r="A4" s="74"/>
      <c r="B4" s="86"/>
      <c r="C4" s="86" t="s">
        <v>747</v>
      </c>
      <c r="D4" s="86"/>
      <c r="E4" s="189"/>
      <c r="F4" s="126" t="s">
        <v>748</v>
      </c>
      <c r="G4" s="197">
        <f>SUM(G5:G13)</f>
        <v>139894862</v>
      </c>
      <c r="H4" s="197">
        <f>SUM(H5:H13)</f>
        <v>151530203</v>
      </c>
    </row>
    <row r="5" spans="1:8" s="10" customFormat="1" ht="15.75" customHeight="1">
      <c r="A5" s="74"/>
      <c r="B5" s="68"/>
      <c r="C5" s="68"/>
      <c r="D5" s="68" t="s">
        <v>749</v>
      </c>
      <c r="E5" s="190"/>
      <c r="F5" s="127" t="s">
        <v>750</v>
      </c>
      <c r="G5" s="198">
        <v>112500000</v>
      </c>
      <c r="H5" s="198">
        <v>120500000</v>
      </c>
    </row>
    <row r="6" spans="1:8" s="10" customFormat="1" ht="31.5">
      <c r="A6" s="74"/>
      <c r="B6" s="68"/>
      <c r="C6" s="68"/>
      <c r="D6" s="68" t="s">
        <v>749</v>
      </c>
      <c r="E6" s="190"/>
      <c r="F6" s="127" t="s">
        <v>1522</v>
      </c>
      <c r="G6" s="198">
        <v>6200000</v>
      </c>
      <c r="H6" s="198">
        <v>6500000</v>
      </c>
    </row>
    <row r="7" spans="1:8" s="10" customFormat="1" ht="30" customHeight="1">
      <c r="A7" s="74"/>
      <c r="B7" s="68"/>
      <c r="C7" s="68"/>
      <c r="D7" s="68" t="s">
        <v>749</v>
      </c>
      <c r="E7" s="190"/>
      <c r="F7" s="127" t="s">
        <v>1523</v>
      </c>
      <c r="G7" s="198">
        <v>2700000</v>
      </c>
      <c r="H7" s="198">
        <v>2800000</v>
      </c>
    </row>
    <row r="8" spans="1:8" s="10" customFormat="1" ht="15.75" customHeight="1">
      <c r="A8" s="74"/>
      <c r="B8" s="68"/>
      <c r="C8" s="68"/>
      <c r="D8" s="68" t="s">
        <v>751</v>
      </c>
      <c r="E8" s="190"/>
      <c r="F8" s="127" t="s">
        <v>752</v>
      </c>
      <c r="G8" s="198">
        <v>11500000</v>
      </c>
      <c r="H8" s="198">
        <v>12800000</v>
      </c>
    </row>
    <row r="9" spans="1:8" s="10" customFormat="1" ht="15.75" customHeight="1">
      <c r="A9" s="74"/>
      <c r="B9" s="68"/>
      <c r="C9" s="68"/>
      <c r="D9" s="68" t="s">
        <v>753</v>
      </c>
      <c r="E9" s="190"/>
      <c r="F9" s="127" t="s">
        <v>755</v>
      </c>
      <c r="G9" s="198">
        <v>2600000</v>
      </c>
      <c r="H9" s="198">
        <v>2760000</v>
      </c>
    </row>
    <row r="10" spans="1:8" s="10" customFormat="1" ht="15.75" customHeight="1">
      <c r="A10" s="74"/>
      <c r="B10" s="68"/>
      <c r="C10" s="68"/>
      <c r="D10" s="68" t="s">
        <v>756</v>
      </c>
      <c r="E10" s="190"/>
      <c r="F10" s="127" t="s">
        <v>757</v>
      </c>
      <c r="G10" s="198">
        <v>500000</v>
      </c>
      <c r="H10" s="198">
        <v>600000</v>
      </c>
    </row>
    <row r="11" spans="1:8" s="10" customFormat="1" ht="15.75" customHeight="1">
      <c r="A11" s="74"/>
      <c r="B11" s="68"/>
      <c r="C11" s="68"/>
      <c r="D11" s="68" t="s">
        <v>758</v>
      </c>
      <c r="E11" s="190"/>
      <c r="F11" s="127" t="s">
        <v>1056</v>
      </c>
      <c r="G11" s="198">
        <v>-5000000</v>
      </c>
      <c r="H11" s="198">
        <v>-4400000</v>
      </c>
    </row>
    <row r="12" spans="1:8" s="10" customFormat="1" ht="31.5">
      <c r="A12" s="74"/>
      <c r="B12" s="68"/>
      <c r="C12" s="68"/>
      <c r="D12" s="68" t="s">
        <v>646</v>
      </c>
      <c r="E12" s="190"/>
      <c r="F12" s="127" t="s">
        <v>464</v>
      </c>
      <c r="G12" s="198">
        <v>4579797</v>
      </c>
      <c r="H12" s="198">
        <v>5755138</v>
      </c>
    </row>
    <row r="13" spans="1:8" s="10" customFormat="1" ht="31.5">
      <c r="A13" s="74"/>
      <c r="B13" s="68"/>
      <c r="C13" s="68"/>
      <c r="D13" s="68" t="s">
        <v>646</v>
      </c>
      <c r="E13" s="190"/>
      <c r="F13" s="127" t="s">
        <v>588</v>
      </c>
      <c r="G13" s="198">
        <v>4315065</v>
      </c>
      <c r="H13" s="198">
        <v>4215065</v>
      </c>
    </row>
    <row r="14" spans="1:8" s="10" customFormat="1" ht="15.75" customHeight="1">
      <c r="A14" s="74"/>
      <c r="B14" s="86"/>
      <c r="C14" s="86" t="s">
        <v>759</v>
      </c>
      <c r="D14" s="86"/>
      <c r="E14" s="189"/>
      <c r="F14" s="126" t="s">
        <v>1057</v>
      </c>
      <c r="G14" s="197">
        <f>SUM(G15:G15:G17)</f>
        <v>13900000</v>
      </c>
      <c r="H14" s="197">
        <f>SUM(H15:H15:H17)</f>
        <v>17990000</v>
      </c>
    </row>
    <row r="15" spans="1:8" s="10" customFormat="1" ht="15.75" customHeight="1">
      <c r="A15" s="74"/>
      <c r="B15" s="68"/>
      <c r="C15" s="68"/>
      <c r="D15" s="68" t="s">
        <v>760</v>
      </c>
      <c r="E15" s="190"/>
      <c r="F15" s="127" t="s">
        <v>1058</v>
      </c>
      <c r="G15" s="198">
        <v>800000</v>
      </c>
      <c r="H15" s="198">
        <v>840000</v>
      </c>
    </row>
    <row r="16" spans="1:8" s="10" customFormat="1" ht="15.75" customHeight="1">
      <c r="A16" s="74"/>
      <c r="B16" s="68"/>
      <c r="C16" s="68"/>
      <c r="D16" s="68" t="s">
        <v>760</v>
      </c>
      <c r="E16" s="190"/>
      <c r="F16" s="127" t="s">
        <v>1059</v>
      </c>
      <c r="G16" s="198">
        <v>100000</v>
      </c>
      <c r="H16" s="198">
        <v>150000</v>
      </c>
    </row>
    <row r="17" spans="1:8" s="10" customFormat="1" ht="15.75" customHeight="1">
      <c r="A17" s="74"/>
      <c r="B17" s="68"/>
      <c r="C17" s="68"/>
      <c r="D17" s="68" t="s">
        <v>761</v>
      </c>
      <c r="E17" s="190"/>
      <c r="F17" s="127" t="s">
        <v>1098</v>
      </c>
      <c r="G17" s="198">
        <v>13000000</v>
      </c>
      <c r="H17" s="198">
        <v>17000000</v>
      </c>
    </row>
    <row r="18" spans="1:8" s="10" customFormat="1" ht="15.75" customHeight="1">
      <c r="A18" s="74"/>
      <c r="B18" s="86"/>
      <c r="C18" s="86" t="s">
        <v>762</v>
      </c>
      <c r="D18" s="86"/>
      <c r="E18" s="189"/>
      <c r="F18" s="126" t="s">
        <v>1099</v>
      </c>
      <c r="G18" s="197">
        <f>SUM(G19:G21)</f>
        <v>6310000</v>
      </c>
      <c r="H18" s="197">
        <f>SUM(H19:H21)</f>
        <v>6710000</v>
      </c>
    </row>
    <row r="19" spans="1:8" s="10" customFormat="1" ht="15.75" customHeight="1">
      <c r="A19" s="74"/>
      <c r="B19" s="68"/>
      <c r="C19" s="68"/>
      <c r="D19" s="68" t="s">
        <v>763</v>
      </c>
      <c r="E19" s="190"/>
      <c r="F19" s="127" t="s">
        <v>1100</v>
      </c>
      <c r="G19" s="198">
        <v>2000000</v>
      </c>
      <c r="H19" s="198">
        <v>2200000</v>
      </c>
    </row>
    <row r="20" spans="1:8" s="10" customFormat="1" ht="15.75" customHeight="1">
      <c r="A20" s="74"/>
      <c r="B20" s="68"/>
      <c r="C20" s="68"/>
      <c r="D20" s="68" t="s">
        <v>764</v>
      </c>
      <c r="E20" s="190"/>
      <c r="F20" s="127" t="s">
        <v>1101</v>
      </c>
      <c r="G20" s="198">
        <v>4300000</v>
      </c>
      <c r="H20" s="198">
        <v>4500000</v>
      </c>
    </row>
    <row r="21" spans="1:8" s="10" customFormat="1" ht="15.75" customHeight="1">
      <c r="A21" s="74"/>
      <c r="B21" s="68"/>
      <c r="C21" s="68"/>
      <c r="D21" s="68" t="s">
        <v>764</v>
      </c>
      <c r="E21" s="190"/>
      <c r="F21" s="127" t="s">
        <v>653</v>
      </c>
      <c r="G21" s="198">
        <v>10000</v>
      </c>
      <c r="H21" s="198">
        <v>10000</v>
      </c>
    </row>
    <row r="22" spans="1:8" s="11" customFormat="1" ht="31.5">
      <c r="A22" s="70"/>
      <c r="B22" s="44" t="s">
        <v>765</v>
      </c>
      <c r="C22" s="44"/>
      <c r="D22" s="44"/>
      <c r="E22" s="191"/>
      <c r="F22" s="106" t="s">
        <v>679</v>
      </c>
      <c r="G22" s="196">
        <f>SUM(G23+G49)</f>
        <v>11122206</v>
      </c>
      <c r="H22" s="196">
        <f>SUM(H23+H49)</f>
        <v>78132978</v>
      </c>
    </row>
    <row r="23" spans="1:8" s="10" customFormat="1" ht="15.75" customHeight="1">
      <c r="A23" s="74"/>
      <c r="B23" s="86"/>
      <c r="C23" s="86" t="s">
        <v>766</v>
      </c>
      <c r="D23" s="86"/>
      <c r="E23" s="189"/>
      <c r="F23" s="126" t="s">
        <v>1102</v>
      </c>
      <c r="G23" s="199">
        <f>SUM(G24+G44)</f>
        <v>8322206</v>
      </c>
      <c r="H23" s="199">
        <f>SUM(H24+H44)</f>
        <v>43882978</v>
      </c>
    </row>
    <row r="24" spans="1:8" s="10" customFormat="1" ht="15.75" customHeight="1">
      <c r="A24" s="74"/>
      <c r="B24" s="68"/>
      <c r="C24" s="68"/>
      <c r="D24" s="68" t="s">
        <v>767</v>
      </c>
      <c r="E24" s="190"/>
      <c r="F24" s="127" t="s">
        <v>887</v>
      </c>
      <c r="G24" s="198">
        <f>SUM(G25:G43)</f>
        <v>7222206</v>
      </c>
      <c r="H24" s="198">
        <f>SUM(H25:H43)</f>
        <v>12882978</v>
      </c>
    </row>
    <row r="25" spans="1:8" s="10" customFormat="1" ht="15.75" customHeight="1">
      <c r="A25" s="74"/>
      <c r="B25" s="68"/>
      <c r="C25" s="68"/>
      <c r="D25" s="68"/>
      <c r="E25" s="190" t="s">
        <v>893</v>
      </c>
      <c r="F25" s="127" t="s">
        <v>54</v>
      </c>
      <c r="G25" s="198">
        <v>307320</v>
      </c>
      <c r="H25" s="198">
        <v>462600</v>
      </c>
    </row>
    <row r="26" spans="1:8" s="10" customFormat="1" ht="31.5">
      <c r="A26" s="74"/>
      <c r="B26" s="68"/>
      <c r="C26" s="68"/>
      <c r="D26" s="68"/>
      <c r="E26" s="190" t="s">
        <v>893</v>
      </c>
      <c r="F26" s="127" t="s">
        <v>635</v>
      </c>
      <c r="G26" s="198">
        <v>550000</v>
      </c>
      <c r="H26" s="198">
        <v>500000</v>
      </c>
    </row>
    <row r="27" spans="1:8" s="10" customFormat="1" ht="15.75">
      <c r="A27" s="74"/>
      <c r="B27" s="68"/>
      <c r="C27" s="68"/>
      <c r="D27" s="68"/>
      <c r="E27" s="190" t="s">
        <v>893</v>
      </c>
      <c r="F27" s="127" t="s">
        <v>789</v>
      </c>
      <c r="G27" s="198">
        <v>400000</v>
      </c>
      <c r="H27" s="198">
        <v>0</v>
      </c>
    </row>
    <row r="28" spans="1:8" s="10" customFormat="1" ht="15.75">
      <c r="A28" s="74"/>
      <c r="B28" s="68"/>
      <c r="C28" s="68"/>
      <c r="D28" s="68"/>
      <c r="E28" s="190" t="s">
        <v>893</v>
      </c>
      <c r="F28" s="127" t="s">
        <v>790</v>
      </c>
      <c r="G28" s="198">
        <v>300000</v>
      </c>
      <c r="H28" s="198">
        <v>0</v>
      </c>
    </row>
    <row r="29" spans="1:8" s="10" customFormat="1" ht="15.75">
      <c r="A29" s="74"/>
      <c r="B29" s="68"/>
      <c r="C29" s="68"/>
      <c r="D29" s="68"/>
      <c r="E29" s="190" t="s">
        <v>893</v>
      </c>
      <c r="F29" s="127" t="s">
        <v>689</v>
      </c>
      <c r="G29" s="198">
        <v>54500</v>
      </c>
      <c r="H29" s="198">
        <v>0</v>
      </c>
    </row>
    <row r="30" spans="1:8" s="10" customFormat="1" ht="15.75">
      <c r="A30" s="74"/>
      <c r="B30" s="68"/>
      <c r="C30" s="68"/>
      <c r="D30" s="68"/>
      <c r="E30" s="190" t="s">
        <v>893</v>
      </c>
      <c r="F30" s="127" t="s">
        <v>989</v>
      </c>
      <c r="G30" s="198">
        <v>0</v>
      </c>
      <c r="H30" s="198">
        <v>25000</v>
      </c>
    </row>
    <row r="31" spans="1:8" s="10" customFormat="1" ht="31.5">
      <c r="A31" s="74"/>
      <c r="B31" s="68"/>
      <c r="C31" s="68"/>
      <c r="D31" s="68"/>
      <c r="E31" s="190" t="s">
        <v>893</v>
      </c>
      <c r="F31" s="127" t="s">
        <v>640</v>
      </c>
      <c r="G31" s="198">
        <v>0</v>
      </c>
      <c r="H31" s="198">
        <v>648800</v>
      </c>
    </row>
    <row r="32" spans="1:8" s="10" customFormat="1" ht="31.5">
      <c r="A32" s="74"/>
      <c r="B32" s="68"/>
      <c r="C32" s="68"/>
      <c r="D32" s="68"/>
      <c r="E32" s="190" t="s">
        <v>893</v>
      </c>
      <c r="F32" s="127" t="s">
        <v>1083</v>
      </c>
      <c r="G32" s="198">
        <v>0</v>
      </c>
      <c r="H32" s="198">
        <v>500000</v>
      </c>
    </row>
    <row r="33" spans="1:8" s="10" customFormat="1" ht="15.75">
      <c r="A33" s="74"/>
      <c r="B33" s="68"/>
      <c r="C33" s="68"/>
      <c r="D33" s="68"/>
      <c r="E33" s="190" t="s">
        <v>893</v>
      </c>
      <c r="F33" s="127" t="s">
        <v>1088</v>
      </c>
      <c r="G33" s="198">
        <v>0</v>
      </c>
      <c r="H33" s="198">
        <v>1075000</v>
      </c>
    </row>
    <row r="34" spans="1:8" s="10" customFormat="1" ht="15.75" customHeight="1">
      <c r="A34" s="74"/>
      <c r="B34" s="68"/>
      <c r="C34" s="68"/>
      <c r="D34" s="68"/>
      <c r="E34" s="190" t="s">
        <v>894</v>
      </c>
      <c r="F34" s="127" t="s">
        <v>471</v>
      </c>
      <c r="G34" s="198">
        <v>260000</v>
      </c>
      <c r="H34" s="198">
        <v>260000</v>
      </c>
    </row>
    <row r="35" spans="1:8" s="10" customFormat="1" ht="15.75" customHeight="1">
      <c r="A35" s="74"/>
      <c r="B35" s="68"/>
      <c r="C35" s="68"/>
      <c r="D35" s="68"/>
      <c r="E35" s="190" t="s">
        <v>894</v>
      </c>
      <c r="F35" s="127" t="s">
        <v>988</v>
      </c>
      <c r="G35" s="198">
        <v>0</v>
      </c>
      <c r="H35" s="198">
        <v>25000</v>
      </c>
    </row>
    <row r="36" spans="1:8" s="10" customFormat="1" ht="31.5" customHeight="1">
      <c r="A36" s="74"/>
      <c r="B36" s="68"/>
      <c r="C36" s="68"/>
      <c r="D36" s="68"/>
      <c r="E36" s="190" t="s">
        <v>894</v>
      </c>
      <c r="F36" s="127" t="s">
        <v>639</v>
      </c>
      <c r="G36" s="198">
        <v>0</v>
      </c>
      <c r="H36" s="198">
        <v>1400000</v>
      </c>
    </row>
    <row r="37" spans="1:8" s="10" customFormat="1" ht="31.5" customHeight="1">
      <c r="A37" s="74"/>
      <c r="B37" s="68"/>
      <c r="C37" s="68"/>
      <c r="D37" s="68"/>
      <c r="E37" s="190" t="s">
        <v>894</v>
      </c>
      <c r="F37" s="127" t="s">
        <v>1084</v>
      </c>
      <c r="G37" s="198">
        <v>0</v>
      </c>
      <c r="H37" s="198">
        <v>500000</v>
      </c>
    </row>
    <row r="38" spans="1:8" s="10" customFormat="1" ht="15.75">
      <c r="A38" s="74"/>
      <c r="B38" s="68"/>
      <c r="C38" s="68"/>
      <c r="D38" s="68"/>
      <c r="E38" s="190" t="s">
        <v>894</v>
      </c>
      <c r="F38" s="127" t="s">
        <v>1087</v>
      </c>
      <c r="G38" s="198">
        <v>0</v>
      </c>
      <c r="H38" s="198">
        <v>560000</v>
      </c>
    </row>
    <row r="39" spans="1:8" s="10" customFormat="1" ht="15.75" customHeight="1">
      <c r="A39" s="74"/>
      <c r="B39" s="68"/>
      <c r="C39" s="68"/>
      <c r="D39" s="68"/>
      <c r="E39" s="190" t="s">
        <v>402</v>
      </c>
      <c r="F39" s="127" t="s">
        <v>403</v>
      </c>
      <c r="G39" s="198">
        <v>996580</v>
      </c>
      <c r="H39" s="198">
        <v>1072370</v>
      </c>
    </row>
    <row r="40" spans="1:8" s="10" customFormat="1" ht="30" customHeight="1">
      <c r="A40" s="74"/>
      <c r="B40" s="68"/>
      <c r="C40" s="68"/>
      <c r="D40" s="68"/>
      <c r="E40" s="190" t="s">
        <v>402</v>
      </c>
      <c r="F40" s="127" t="s">
        <v>288</v>
      </c>
      <c r="G40" s="198">
        <v>0</v>
      </c>
      <c r="H40" s="198">
        <v>750000</v>
      </c>
    </row>
    <row r="41" spans="1:8" s="10" customFormat="1" ht="15.75" customHeight="1">
      <c r="A41" s="74"/>
      <c r="B41" s="68"/>
      <c r="C41" s="68"/>
      <c r="D41" s="68"/>
      <c r="E41" s="190" t="s">
        <v>895</v>
      </c>
      <c r="F41" s="127" t="s">
        <v>404</v>
      </c>
      <c r="G41" s="198">
        <v>3768606</v>
      </c>
      <c r="H41" s="198">
        <v>4055208</v>
      </c>
    </row>
    <row r="42" spans="1:8" s="10" customFormat="1" ht="15.75" customHeight="1">
      <c r="A42" s="74"/>
      <c r="B42" s="68"/>
      <c r="C42" s="68"/>
      <c r="D42" s="68"/>
      <c r="E42" s="190" t="s">
        <v>895</v>
      </c>
      <c r="F42" s="127" t="s">
        <v>289</v>
      </c>
      <c r="G42" s="198">
        <v>585200</v>
      </c>
      <c r="H42" s="198">
        <v>570000</v>
      </c>
    </row>
    <row r="43" spans="1:8" s="10" customFormat="1" ht="31.5" customHeight="1">
      <c r="A43" s="74"/>
      <c r="B43" s="68"/>
      <c r="C43" s="68"/>
      <c r="D43" s="68"/>
      <c r="E43" s="190" t="s">
        <v>895</v>
      </c>
      <c r="F43" s="127" t="s">
        <v>290</v>
      </c>
      <c r="G43" s="198">
        <v>0</v>
      </c>
      <c r="H43" s="198">
        <v>479000</v>
      </c>
    </row>
    <row r="44" spans="1:8" s="10" customFormat="1" ht="15.75">
      <c r="A44" s="74"/>
      <c r="B44" s="68"/>
      <c r="C44" s="68"/>
      <c r="D44" s="68" t="s">
        <v>643</v>
      </c>
      <c r="E44" s="190"/>
      <c r="F44" s="127" t="s">
        <v>896</v>
      </c>
      <c r="G44" s="27">
        <f>SUM(G45:G48)</f>
        <v>1100000</v>
      </c>
      <c r="H44" s="27">
        <f>SUM(H45:H48)</f>
        <v>31000000</v>
      </c>
    </row>
    <row r="45" spans="1:8" s="10" customFormat="1" ht="15.75" customHeight="1">
      <c r="A45" s="74"/>
      <c r="B45" s="68"/>
      <c r="C45" s="68"/>
      <c r="D45" s="68"/>
      <c r="E45" s="190" t="s">
        <v>729</v>
      </c>
      <c r="F45" s="127" t="s">
        <v>395</v>
      </c>
      <c r="G45" s="198">
        <v>1000000</v>
      </c>
      <c r="H45" s="198">
        <v>20000000</v>
      </c>
    </row>
    <row r="46" spans="1:8" s="10" customFormat="1" ht="15.75" customHeight="1">
      <c r="A46" s="74"/>
      <c r="B46" s="68"/>
      <c r="C46" s="68"/>
      <c r="D46" s="68"/>
      <c r="E46" s="190" t="s">
        <v>729</v>
      </c>
      <c r="F46" s="127" t="s">
        <v>727</v>
      </c>
      <c r="G46" s="198">
        <v>0</v>
      </c>
      <c r="H46" s="198">
        <v>10000000</v>
      </c>
    </row>
    <row r="47" spans="1:8" s="10" customFormat="1" ht="15.75" customHeight="1">
      <c r="A47" s="74"/>
      <c r="B47" s="68"/>
      <c r="C47" s="68"/>
      <c r="D47" s="68"/>
      <c r="E47" s="190" t="s">
        <v>12</v>
      </c>
      <c r="F47" s="127" t="s">
        <v>730</v>
      </c>
      <c r="G47" s="198">
        <v>0</v>
      </c>
      <c r="H47" s="198">
        <v>1000000</v>
      </c>
    </row>
    <row r="48" spans="1:8" s="10" customFormat="1" ht="15.75" customHeight="1">
      <c r="A48" s="74"/>
      <c r="B48" s="68"/>
      <c r="C48" s="68"/>
      <c r="D48" s="68"/>
      <c r="E48" s="190" t="s">
        <v>394</v>
      </c>
      <c r="F48" s="127" t="s">
        <v>728</v>
      </c>
      <c r="G48" s="198">
        <v>100000</v>
      </c>
      <c r="H48" s="198">
        <v>0</v>
      </c>
    </row>
    <row r="49" spans="1:8" s="10" customFormat="1" ht="18" customHeight="1">
      <c r="A49" s="74"/>
      <c r="B49" s="68"/>
      <c r="C49" s="86" t="s">
        <v>616</v>
      </c>
      <c r="D49" s="86"/>
      <c r="E49" s="189"/>
      <c r="F49" s="126" t="s">
        <v>617</v>
      </c>
      <c r="G49" s="200">
        <f>SUM(G50)</f>
        <v>2800000</v>
      </c>
      <c r="H49" s="200">
        <f>SUM(H50)</f>
        <v>34250000</v>
      </c>
    </row>
    <row r="50" spans="1:8" s="10" customFormat="1" ht="18" customHeight="1">
      <c r="A50" s="74"/>
      <c r="B50" s="68"/>
      <c r="C50" s="68"/>
      <c r="D50" s="68" t="s">
        <v>618</v>
      </c>
      <c r="E50" s="190"/>
      <c r="F50" s="127" t="s">
        <v>897</v>
      </c>
      <c r="G50" s="198">
        <f>SUM(G51+G52)</f>
        <v>2800000</v>
      </c>
      <c r="H50" s="198">
        <f>SUM(H51+H52)</f>
        <v>34250000</v>
      </c>
    </row>
    <row r="51" spans="1:8" s="10" customFormat="1" ht="17.25" customHeight="1">
      <c r="A51" s="74"/>
      <c r="B51" s="68"/>
      <c r="C51" s="68"/>
      <c r="D51" s="68"/>
      <c r="E51" s="190" t="s">
        <v>898</v>
      </c>
      <c r="F51" s="127" t="s">
        <v>627</v>
      </c>
      <c r="G51" s="198">
        <v>2800000</v>
      </c>
      <c r="H51" s="198">
        <v>2250000</v>
      </c>
    </row>
    <row r="52" spans="1:8" s="10" customFormat="1" ht="18" customHeight="1">
      <c r="A52" s="74"/>
      <c r="B52" s="68"/>
      <c r="C52" s="68"/>
      <c r="D52" s="68"/>
      <c r="E52" s="68" t="s">
        <v>898</v>
      </c>
      <c r="F52" s="127" t="s">
        <v>731</v>
      </c>
      <c r="G52" s="97">
        <v>0</v>
      </c>
      <c r="H52" s="97">
        <v>32000000</v>
      </c>
    </row>
    <row r="53" spans="1:8" s="10" customFormat="1" ht="15.75" customHeight="1">
      <c r="A53" s="74"/>
      <c r="B53" s="387" t="s">
        <v>768</v>
      </c>
      <c r="C53" s="44"/>
      <c r="D53" s="44"/>
      <c r="E53" s="388"/>
      <c r="F53" s="106" t="s">
        <v>769</v>
      </c>
      <c r="G53" s="201">
        <f>+G60+G54</f>
        <v>42932000</v>
      </c>
      <c r="H53" s="201">
        <f>+H60+H54</f>
        <v>36850000</v>
      </c>
    </row>
    <row r="54" spans="1:8" s="10" customFormat="1" ht="15.75" customHeight="1">
      <c r="A54" s="74"/>
      <c r="B54" s="86"/>
      <c r="C54" s="86" t="s">
        <v>770</v>
      </c>
      <c r="D54" s="86"/>
      <c r="E54" s="189"/>
      <c r="F54" s="126" t="s">
        <v>771</v>
      </c>
      <c r="G54" s="88">
        <f>SUM(G55+G58)</f>
        <v>2312000</v>
      </c>
      <c r="H54" s="88">
        <f>SUM(H55+H58)</f>
        <v>1000000</v>
      </c>
    </row>
    <row r="55" spans="1:8" s="10" customFormat="1" ht="15.75" customHeight="1">
      <c r="A55" s="74"/>
      <c r="B55" s="68"/>
      <c r="C55" s="68"/>
      <c r="D55" s="68" t="s">
        <v>772</v>
      </c>
      <c r="E55" s="190"/>
      <c r="F55" s="127" t="s">
        <v>1103</v>
      </c>
      <c r="G55" s="27">
        <f>SUM(G56:G57)</f>
        <v>2300000</v>
      </c>
      <c r="H55" s="27">
        <f>SUM(H56:H57)</f>
        <v>1000000</v>
      </c>
    </row>
    <row r="56" spans="1:8" s="10" customFormat="1" ht="15.75" customHeight="1" thickBot="1">
      <c r="A56" s="167"/>
      <c r="B56" s="169"/>
      <c r="C56" s="169"/>
      <c r="D56" s="169"/>
      <c r="E56" s="193" t="s">
        <v>400</v>
      </c>
      <c r="F56" s="172" t="s">
        <v>1323</v>
      </c>
      <c r="G56" s="202">
        <v>2000000</v>
      </c>
      <c r="H56" s="202">
        <v>700000</v>
      </c>
    </row>
    <row r="57" spans="1:8" s="10" customFormat="1" ht="15.75" customHeight="1">
      <c r="A57" s="74"/>
      <c r="B57" s="68"/>
      <c r="C57" s="68"/>
      <c r="D57" s="68"/>
      <c r="E57" s="190" t="s">
        <v>401</v>
      </c>
      <c r="F57" s="127" t="s">
        <v>903</v>
      </c>
      <c r="G57" s="198">
        <v>300000</v>
      </c>
      <c r="H57" s="198">
        <v>300000</v>
      </c>
    </row>
    <row r="58" spans="1:8" s="10" customFormat="1" ht="15.75" customHeight="1">
      <c r="A58" s="74"/>
      <c r="B58" s="68"/>
      <c r="C58" s="68"/>
      <c r="D58" s="68" t="s">
        <v>900</v>
      </c>
      <c r="E58" s="190"/>
      <c r="F58" s="127" t="s">
        <v>901</v>
      </c>
      <c r="G58" s="27">
        <f>SUM(G59)</f>
        <v>12000</v>
      </c>
      <c r="H58" s="27">
        <f>SUM(H59)</f>
        <v>0</v>
      </c>
    </row>
    <row r="59" spans="1:8" s="10" customFormat="1" ht="15.75" customHeight="1">
      <c r="A59" s="74"/>
      <c r="B59" s="68"/>
      <c r="C59" s="68"/>
      <c r="D59" s="68"/>
      <c r="E59" s="190" t="s">
        <v>899</v>
      </c>
      <c r="F59" s="127" t="s">
        <v>902</v>
      </c>
      <c r="G59" s="198">
        <v>12000</v>
      </c>
      <c r="H59" s="198">
        <v>0</v>
      </c>
    </row>
    <row r="60" spans="1:8" s="10" customFormat="1" ht="15.75" customHeight="1">
      <c r="A60" s="74"/>
      <c r="B60" s="86"/>
      <c r="C60" s="86" t="s">
        <v>773</v>
      </c>
      <c r="D60" s="86"/>
      <c r="E60" s="189"/>
      <c r="F60" s="126" t="s">
        <v>774</v>
      </c>
      <c r="G60" s="197">
        <f>SUM(G68+G63+G61)</f>
        <v>40620000</v>
      </c>
      <c r="H60" s="197">
        <f>SUM(H68+H63+H61)</f>
        <v>35850000</v>
      </c>
    </row>
    <row r="61" spans="1:8" s="10" customFormat="1" ht="15.75" customHeight="1">
      <c r="A61" s="74"/>
      <c r="B61" s="68"/>
      <c r="C61" s="68"/>
      <c r="D61" s="68" t="s">
        <v>775</v>
      </c>
      <c r="E61" s="190"/>
      <c r="F61" s="127" t="s">
        <v>904</v>
      </c>
      <c r="G61" s="198">
        <f>SUM(G62)</f>
        <v>2300000</v>
      </c>
      <c r="H61" s="198">
        <f>SUM(H62)</f>
        <v>2300000</v>
      </c>
    </row>
    <row r="62" spans="1:8" s="10" customFormat="1" ht="15.75" customHeight="1">
      <c r="A62" s="74"/>
      <c r="B62" s="68"/>
      <c r="C62" s="68"/>
      <c r="D62" s="68"/>
      <c r="E62" s="190" t="s">
        <v>905</v>
      </c>
      <c r="F62" s="127" t="s">
        <v>776</v>
      </c>
      <c r="G62" s="198">
        <v>2300000</v>
      </c>
      <c r="H62" s="198">
        <v>2300000</v>
      </c>
    </row>
    <row r="63" spans="1:8" s="10" customFormat="1" ht="15.75" customHeight="1">
      <c r="A63" s="74"/>
      <c r="B63" s="68"/>
      <c r="C63" s="68"/>
      <c r="D63" s="68" t="s">
        <v>777</v>
      </c>
      <c r="E63" s="190"/>
      <c r="F63" s="127" t="s">
        <v>906</v>
      </c>
      <c r="G63" s="27">
        <f>SUM(G64:G67)</f>
        <v>33000000</v>
      </c>
      <c r="H63" s="27">
        <f>SUM(H64:H67)</f>
        <v>31650000</v>
      </c>
    </row>
    <row r="64" spans="1:8" s="10" customFormat="1" ht="15.75" customHeight="1">
      <c r="A64" s="74"/>
      <c r="B64" s="68"/>
      <c r="C64" s="68"/>
      <c r="D64" s="68"/>
      <c r="E64" s="190" t="s">
        <v>907</v>
      </c>
      <c r="F64" s="127" t="s">
        <v>592</v>
      </c>
      <c r="G64" s="198">
        <v>4000000</v>
      </c>
      <c r="H64" s="198">
        <v>4200000</v>
      </c>
    </row>
    <row r="65" spans="1:8" s="10" customFormat="1" ht="15.75" customHeight="1">
      <c r="A65" s="74"/>
      <c r="B65" s="68"/>
      <c r="C65" s="68"/>
      <c r="D65" s="68"/>
      <c r="E65" s="190" t="s">
        <v>907</v>
      </c>
      <c r="F65" s="127" t="s">
        <v>593</v>
      </c>
      <c r="G65" s="198">
        <v>1000000</v>
      </c>
      <c r="H65" s="198">
        <v>1000000</v>
      </c>
    </row>
    <row r="66" spans="1:8" s="10" customFormat="1" ht="15.75" customHeight="1">
      <c r="A66" s="74"/>
      <c r="B66" s="68"/>
      <c r="C66" s="68"/>
      <c r="D66" s="68"/>
      <c r="E66" s="190" t="s">
        <v>907</v>
      </c>
      <c r="F66" s="127" t="s">
        <v>594</v>
      </c>
      <c r="G66" s="161">
        <v>25000000</v>
      </c>
      <c r="H66" s="161">
        <v>25500000</v>
      </c>
    </row>
    <row r="67" spans="1:8" s="10" customFormat="1" ht="15.75" customHeight="1">
      <c r="A67" s="74"/>
      <c r="B67" s="68"/>
      <c r="C67" s="68"/>
      <c r="D67" s="68"/>
      <c r="E67" s="190" t="s">
        <v>605</v>
      </c>
      <c r="F67" s="127" t="s">
        <v>595</v>
      </c>
      <c r="G67" s="198">
        <v>3000000</v>
      </c>
      <c r="H67" s="198">
        <v>950000</v>
      </c>
    </row>
    <row r="68" spans="1:8" s="10" customFormat="1" ht="15.75" customHeight="1">
      <c r="A68" s="74"/>
      <c r="B68" s="68"/>
      <c r="C68" s="68"/>
      <c r="D68" s="68" t="s">
        <v>778</v>
      </c>
      <c r="E68" s="190"/>
      <c r="F68" s="127" t="s">
        <v>908</v>
      </c>
      <c r="G68" s="97">
        <f>SUM(G69:G72)</f>
        <v>5320000</v>
      </c>
      <c r="H68" s="97">
        <f>SUM(H69:H72)</f>
        <v>1900000</v>
      </c>
    </row>
    <row r="69" spans="1:8" s="10" customFormat="1" ht="15.75" customHeight="1">
      <c r="A69" s="74"/>
      <c r="B69" s="68"/>
      <c r="C69" s="68"/>
      <c r="D69" s="68"/>
      <c r="E69" s="190" t="s">
        <v>909</v>
      </c>
      <c r="F69" s="127" t="s">
        <v>910</v>
      </c>
      <c r="G69" s="198">
        <v>100000</v>
      </c>
      <c r="H69" s="198">
        <v>100000</v>
      </c>
    </row>
    <row r="70" spans="1:8" s="10" customFormat="1" ht="15.75" customHeight="1">
      <c r="A70" s="74"/>
      <c r="B70" s="68"/>
      <c r="C70" s="68"/>
      <c r="D70" s="68"/>
      <c r="E70" s="190" t="s">
        <v>911</v>
      </c>
      <c r="F70" s="127" t="s">
        <v>1515</v>
      </c>
      <c r="G70" s="198">
        <v>1800000</v>
      </c>
      <c r="H70" s="198">
        <v>1700000</v>
      </c>
    </row>
    <row r="71" spans="1:8" s="10" customFormat="1" ht="15.75" customHeight="1">
      <c r="A71" s="74"/>
      <c r="B71" s="68"/>
      <c r="C71" s="68"/>
      <c r="D71" s="68"/>
      <c r="E71" s="190" t="s">
        <v>393</v>
      </c>
      <c r="F71" s="127" t="s">
        <v>405</v>
      </c>
      <c r="G71" s="198">
        <v>3420000</v>
      </c>
      <c r="H71" s="198">
        <v>0</v>
      </c>
    </row>
    <row r="72" spans="1:8" s="10" customFormat="1" ht="15.75" customHeight="1">
      <c r="A72" s="74"/>
      <c r="B72" s="68"/>
      <c r="C72" s="68"/>
      <c r="D72" s="68"/>
      <c r="E72" s="190" t="s">
        <v>393</v>
      </c>
      <c r="F72" s="127" t="s">
        <v>1258</v>
      </c>
      <c r="G72" s="198">
        <v>0</v>
      </c>
      <c r="H72" s="198">
        <v>100000</v>
      </c>
    </row>
    <row r="73" spans="1:8" s="10" customFormat="1" ht="30.75" customHeight="1">
      <c r="A73" s="74"/>
      <c r="B73" s="44" t="s">
        <v>779</v>
      </c>
      <c r="C73" s="44"/>
      <c r="D73" s="93"/>
      <c r="E73" s="192"/>
      <c r="F73" s="128" t="s">
        <v>780</v>
      </c>
      <c r="G73" s="196">
        <f>SUM(G74+G79)</f>
        <v>80397457.15</v>
      </c>
      <c r="H73" s="196">
        <f>SUM(H74+H79)</f>
        <v>97155629</v>
      </c>
    </row>
    <row r="74" spans="1:8" s="10" customFormat="1" ht="15.75" customHeight="1">
      <c r="A74" s="74"/>
      <c r="B74" s="86"/>
      <c r="C74" s="86" t="s">
        <v>781</v>
      </c>
      <c r="D74" s="86"/>
      <c r="E74" s="189"/>
      <c r="F74" s="126" t="s">
        <v>782</v>
      </c>
      <c r="G74" s="197">
        <f>SUM(G75+G77)</f>
        <v>4155000</v>
      </c>
      <c r="H74" s="197">
        <f>SUM(H75+H77)</f>
        <v>4470000</v>
      </c>
    </row>
    <row r="75" spans="1:8" s="10" customFormat="1" ht="15.75" customHeight="1">
      <c r="A75" s="74"/>
      <c r="B75" s="324"/>
      <c r="C75" s="324"/>
      <c r="D75" s="323" t="s">
        <v>783</v>
      </c>
      <c r="E75" s="68"/>
      <c r="F75" s="386" t="s">
        <v>1104</v>
      </c>
      <c r="G75" s="97">
        <f>SUM(G76)</f>
        <v>3000000</v>
      </c>
      <c r="H75" s="97">
        <f>SUM(H76)</f>
        <v>3300000</v>
      </c>
    </row>
    <row r="76" spans="1:8" s="10" customFormat="1" ht="15.75" customHeight="1">
      <c r="A76" s="74"/>
      <c r="B76" s="68"/>
      <c r="C76" s="323"/>
      <c r="D76" s="323"/>
      <c r="E76" s="68" t="s">
        <v>912</v>
      </c>
      <c r="F76" s="386" t="s">
        <v>754</v>
      </c>
      <c r="G76" s="97">
        <v>3000000</v>
      </c>
      <c r="H76" s="97">
        <v>3300000</v>
      </c>
    </row>
    <row r="77" spans="1:8" s="10" customFormat="1" ht="15.75" customHeight="1">
      <c r="A77" s="74"/>
      <c r="B77" s="68"/>
      <c r="C77" s="68"/>
      <c r="D77" s="68" t="s">
        <v>784</v>
      </c>
      <c r="E77" s="190"/>
      <c r="F77" s="127" t="s">
        <v>655</v>
      </c>
      <c r="G77" s="27">
        <f>SUM(G78)</f>
        <v>1155000</v>
      </c>
      <c r="H77" s="27">
        <f>SUM(H78)</f>
        <v>1170000</v>
      </c>
    </row>
    <row r="78" spans="1:8" s="10" customFormat="1" ht="15.75" customHeight="1">
      <c r="A78" s="74"/>
      <c r="B78" s="68"/>
      <c r="C78" s="68"/>
      <c r="D78" s="68"/>
      <c r="E78" s="190" t="s">
        <v>913</v>
      </c>
      <c r="F78" s="127" t="s">
        <v>472</v>
      </c>
      <c r="G78" s="198">
        <v>1155000</v>
      </c>
      <c r="H78" s="198">
        <v>1170000</v>
      </c>
    </row>
    <row r="79" spans="1:8" s="10" customFormat="1" ht="15.75" customHeight="1">
      <c r="A79" s="74"/>
      <c r="B79" s="86"/>
      <c r="C79" s="86" t="s">
        <v>785</v>
      </c>
      <c r="D79" s="86"/>
      <c r="E79" s="189"/>
      <c r="F79" s="126" t="s">
        <v>786</v>
      </c>
      <c r="G79" s="197">
        <f>SUM(G83+G80)</f>
        <v>76242457.15</v>
      </c>
      <c r="H79" s="197">
        <f>SUM(H83+H80)</f>
        <v>92685629</v>
      </c>
    </row>
    <row r="80" spans="1:8" s="10" customFormat="1" ht="15.75" customHeight="1">
      <c r="A80" s="74"/>
      <c r="B80" s="86"/>
      <c r="C80" s="86"/>
      <c r="D80" s="68" t="s">
        <v>787</v>
      </c>
      <c r="E80" s="190"/>
      <c r="F80" s="127" t="s">
        <v>1279</v>
      </c>
      <c r="G80" s="198">
        <f>SUM(G81:G82)</f>
        <v>48500000</v>
      </c>
      <c r="H80" s="198">
        <f>SUM(H81:H82)</f>
        <v>52500000</v>
      </c>
    </row>
    <row r="81" spans="1:8" s="10" customFormat="1" ht="15.75" customHeight="1">
      <c r="A81" s="74"/>
      <c r="B81" s="68"/>
      <c r="C81" s="68"/>
      <c r="D81" s="68"/>
      <c r="E81" s="190" t="s">
        <v>914</v>
      </c>
      <c r="F81" s="127" t="s">
        <v>915</v>
      </c>
      <c r="G81" s="198">
        <v>17000000</v>
      </c>
      <c r="H81" s="198">
        <v>17500000</v>
      </c>
    </row>
    <row r="82" spans="1:8" s="10" customFormat="1" ht="15.75" customHeight="1">
      <c r="A82" s="74"/>
      <c r="B82" s="68"/>
      <c r="C82" s="68"/>
      <c r="D82" s="68"/>
      <c r="E82" s="190" t="s">
        <v>916</v>
      </c>
      <c r="F82" s="127" t="s">
        <v>917</v>
      </c>
      <c r="G82" s="198">
        <v>31500000</v>
      </c>
      <c r="H82" s="198">
        <v>35000000</v>
      </c>
    </row>
    <row r="83" spans="1:8" s="10" customFormat="1" ht="15.75" customHeight="1">
      <c r="A83" s="74"/>
      <c r="B83" s="68"/>
      <c r="C83" s="68"/>
      <c r="D83" s="68" t="s">
        <v>788</v>
      </c>
      <c r="E83" s="190"/>
      <c r="F83" s="127" t="s">
        <v>918</v>
      </c>
      <c r="G83" s="27">
        <f>SUM(G84:G96)</f>
        <v>27742457.15</v>
      </c>
      <c r="H83" s="27">
        <f>SUM(H84:H96)</f>
        <v>40185629</v>
      </c>
    </row>
    <row r="84" spans="1:8" s="10" customFormat="1" ht="15.75" customHeight="1">
      <c r="A84" s="74"/>
      <c r="B84" s="68"/>
      <c r="C84" s="68"/>
      <c r="D84" s="68"/>
      <c r="E84" s="190" t="s">
        <v>919</v>
      </c>
      <c r="F84" s="127" t="s">
        <v>1280</v>
      </c>
      <c r="G84" s="198">
        <v>3500000</v>
      </c>
      <c r="H84" s="198">
        <v>3500000</v>
      </c>
    </row>
    <row r="85" spans="1:8" s="10" customFormat="1" ht="15.75" customHeight="1">
      <c r="A85" s="74"/>
      <c r="B85" s="68"/>
      <c r="C85" s="68"/>
      <c r="D85" s="68"/>
      <c r="E85" s="190" t="s">
        <v>919</v>
      </c>
      <c r="F85" s="127" t="s">
        <v>1517</v>
      </c>
      <c r="G85" s="198">
        <v>5500000</v>
      </c>
      <c r="H85" s="198">
        <v>8000000</v>
      </c>
    </row>
    <row r="86" spans="1:8" s="10" customFormat="1" ht="15.75" customHeight="1">
      <c r="A86" s="74"/>
      <c r="B86" s="68"/>
      <c r="C86" s="68"/>
      <c r="D86" s="68"/>
      <c r="E86" s="190" t="s">
        <v>919</v>
      </c>
      <c r="F86" s="127" t="s">
        <v>569</v>
      </c>
      <c r="G86" s="198">
        <v>3000000</v>
      </c>
      <c r="H86" s="198">
        <v>5000000</v>
      </c>
    </row>
    <row r="87" spans="1:8" s="10" customFormat="1" ht="15.75" customHeight="1">
      <c r="A87" s="74"/>
      <c r="B87" s="68"/>
      <c r="C87" s="68"/>
      <c r="D87" s="68"/>
      <c r="E87" s="190" t="s">
        <v>919</v>
      </c>
      <c r="F87" s="127" t="s">
        <v>455</v>
      </c>
      <c r="G87" s="198">
        <v>1000000</v>
      </c>
      <c r="H87" s="198">
        <v>500000</v>
      </c>
    </row>
    <row r="88" spans="1:8" s="10" customFormat="1" ht="15.75" customHeight="1">
      <c r="A88" s="74"/>
      <c r="B88" s="68"/>
      <c r="C88" s="68"/>
      <c r="D88" s="68"/>
      <c r="E88" s="190" t="s">
        <v>919</v>
      </c>
      <c r="F88" s="127" t="s">
        <v>1094</v>
      </c>
      <c r="G88" s="198">
        <v>0</v>
      </c>
      <c r="H88" s="198">
        <v>5136200</v>
      </c>
    </row>
    <row r="89" spans="1:8" s="10" customFormat="1" ht="15.75" customHeight="1">
      <c r="A89" s="74"/>
      <c r="B89" s="68"/>
      <c r="C89" s="68"/>
      <c r="D89" s="68"/>
      <c r="E89" s="190" t="s">
        <v>919</v>
      </c>
      <c r="F89" s="127" t="s">
        <v>1281</v>
      </c>
      <c r="G89" s="198">
        <v>3042457.15</v>
      </c>
      <c r="H89" s="198">
        <v>4594429</v>
      </c>
    </row>
    <row r="90" spans="1:8" s="10" customFormat="1" ht="15.75" customHeight="1">
      <c r="A90" s="74"/>
      <c r="B90" s="68"/>
      <c r="C90" s="68"/>
      <c r="D90" s="68"/>
      <c r="E90" s="190" t="s">
        <v>919</v>
      </c>
      <c r="F90" s="127" t="s">
        <v>634</v>
      </c>
      <c r="G90" s="198">
        <v>1000000</v>
      </c>
      <c r="H90" s="198">
        <v>1250000</v>
      </c>
    </row>
    <row r="91" spans="1:8" s="10" customFormat="1" ht="36" customHeight="1">
      <c r="A91" s="74"/>
      <c r="B91" s="68"/>
      <c r="C91" s="68"/>
      <c r="D91" s="68"/>
      <c r="E91" s="190" t="s">
        <v>919</v>
      </c>
      <c r="F91" s="127" t="s">
        <v>702</v>
      </c>
      <c r="G91" s="198">
        <v>6500000</v>
      </c>
      <c r="H91" s="350">
        <v>7000000</v>
      </c>
    </row>
    <row r="92" spans="1:8" s="10" customFormat="1" ht="31.5">
      <c r="A92" s="74"/>
      <c r="B92" s="68"/>
      <c r="C92" s="68"/>
      <c r="D92" s="68"/>
      <c r="E92" s="190" t="s">
        <v>919</v>
      </c>
      <c r="F92" s="127" t="s">
        <v>589</v>
      </c>
      <c r="G92" s="198">
        <v>4000000</v>
      </c>
      <c r="H92" s="350">
        <v>4165000</v>
      </c>
    </row>
    <row r="93" spans="1:8" s="10" customFormat="1" ht="15.75">
      <c r="A93" s="74"/>
      <c r="B93" s="68"/>
      <c r="C93" s="68"/>
      <c r="D93" s="68"/>
      <c r="E93" s="190" t="s">
        <v>919</v>
      </c>
      <c r="F93" s="127" t="s">
        <v>1123</v>
      </c>
      <c r="G93" s="198">
        <v>200000</v>
      </c>
      <c r="H93" s="198">
        <v>500000</v>
      </c>
    </row>
    <row r="94" spans="1:8" s="10" customFormat="1" ht="15.75">
      <c r="A94" s="74"/>
      <c r="B94" s="68"/>
      <c r="C94" s="68"/>
      <c r="D94" s="68"/>
      <c r="E94" s="190" t="s">
        <v>919</v>
      </c>
      <c r="F94" s="127" t="s">
        <v>1266</v>
      </c>
      <c r="G94" s="198">
        <v>0</v>
      </c>
      <c r="H94" s="198">
        <v>100000</v>
      </c>
    </row>
    <row r="95" spans="1:8" s="10" customFormat="1" ht="15.75">
      <c r="A95" s="74"/>
      <c r="B95" s="68"/>
      <c r="C95" s="68"/>
      <c r="D95" s="68"/>
      <c r="E95" s="190" t="s">
        <v>919</v>
      </c>
      <c r="F95" s="127" t="s">
        <v>1267</v>
      </c>
      <c r="G95" s="198">
        <v>0</v>
      </c>
      <c r="H95" s="198">
        <v>180000</v>
      </c>
    </row>
    <row r="96" spans="1:8" s="10" customFormat="1" ht="15.75">
      <c r="A96" s="74"/>
      <c r="B96" s="68"/>
      <c r="C96" s="68"/>
      <c r="D96" s="68"/>
      <c r="E96" s="190" t="s">
        <v>919</v>
      </c>
      <c r="F96" s="127" t="s">
        <v>709</v>
      </c>
      <c r="G96" s="198">
        <v>0</v>
      </c>
      <c r="H96" s="198">
        <v>260000</v>
      </c>
    </row>
    <row r="97" spans="1:8" s="10" customFormat="1" ht="15.75" customHeight="1">
      <c r="A97" s="74"/>
      <c r="B97" s="44" t="s">
        <v>791</v>
      </c>
      <c r="C97" s="44"/>
      <c r="D97" s="93"/>
      <c r="E97" s="192"/>
      <c r="F97" s="128" t="s">
        <v>792</v>
      </c>
      <c r="G97" s="37">
        <f>G98+G101</f>
        <v>935900</v>
      </c>
      <c r="H97" s="37">
        <f>H98+H101</f>
        <v>250000</v>
      </c>
    </row>
    <row r="98" spans="1:8" s="12" customFormat="1" ht="15.75" customHeight="1">
      <c r="A98" s="94"/>
      <c r="B98" s="86"/>
      <c r="C98" s="86" t="s">
        <v>793</v>
      </c>
      <c r="D98" s="86"/>
      <c r="E98" s="189"/>
      <c r="F98" s="126" t="s">
        <v>794</v>
      </c>
      <c r="G98" s="197">
        <f>SUM(G99)</f>
        <v>500000</v>
      </c>
      <c r="H98" s="197">
        <f>SUM(H99)</f>
        <v>250000</v>
      </c>
    </row>
    <row r="99" spans="1:8" s="12" customFormat="1" ht="15.75" customHeight="1">
      <c r="A99" s="94"/>
      <c r="B99" s="86"/>
      <c r="C99" s="86"/>
      <c r="D99" s="68" t="s">
        <v>1282</v>
      </c>
      <c r="E99" s="190"/>
      <c r="F99" s="127" t="s">
        <v>1283</v>
      </c>
      <c r="G99" s="198">
        <f>SUM(G100)</f>
        <v>500000</v>
      </c>
      <c r="H99" s="198">
        <f>SUM(H100)</f>
        <v>250000</v>
      </c>
    </row>
    <row r="100" spans="1:8" s="10" customFormat="1" ht="15.75" customHeight="1">
      <c r="A100" s="74"/>
      <c r="B100" s="68"/>
      <c r="C100" s="68"/>
      <c r="D100" s="68"/>
      <c r="E100" s="190" t="s">
        <v>920</v>
      </c>
      <c r="F100" s="127" t="s">
        <v>921</v>
      </c>
      <c r="G100" s="198">
        <v>500000</v>
      </c>
      <c r="H100" s="198">
        <v>250000</v>
      </c>
    </row>
    <row r="101" spans="1:8" s="10" customFormat="1" ht="15.75" customHeight="1">
      <c r="A101" s="94"/>
      <c r="B101" s="86"/>
      <c r="C101" s="86" t="s">
        <v>888</v>
      </c>
      <c r="D101" s="86"/>
      <c r="E101" s="189"/>
      <c r="F101" s="126" t="s">
        <v>889</v>
      </c>
      <c r="G101" s="197">
        <f>SUM(G102)</f>
        <v>435900</v>
      </c>
      <c r="H101" s="197">
        <f>SUM(H102)</f>
        <v>0</v>
      </c>
    </row>
    <row r="102" spans="1:8" s="10" customFormat="1" ht="15.75" customHeight="1">
      <c r="A102" s="94"/>
      <c r="B102" s="86"/>
      <c r="C102" s="86"/>
      <c r="D102" s="68" t="s">
        <v>396</v>
      </c>
      <c r="E102" s="190"/>
      <c r="F102" s="127" t="s">
        <v>397</v>
      </c>
      <c r="G102" s="27">
        <f>SUM(G103:G104)</f>
        <v>435900</v>
      </c>
      <c r="H102" s="27">
        <f>SUM(H103:H104)</f>
        <v>0</v>
      </c>
    </row>
    <row r="103" spans="1:8" s="10" customFormat="1" ht="15.75" customHeight="1">
      <c r="A103" s="94"/>
      <c r="B103" s="86"/>
      <c r="C103" s="86"/>
      <c r="D103" s="68"/>
      <c r="E103" s="190" t="s">
        <v>398</v>
      </c>
      <c r="F103" s="127" t="s">
        <v>1508</v>
      </c>
      <c r="G103" s="198">
        <v>202900</v>
      </c>
      <c r="H103" s="198">
        <v>0</v>
      </c>
    </row>
    <row r="104" spans="1:8" s="10" customFormat="1" ht="15.75" customHeight="1" thickBot="1">
      <c r="A104" s="74"/>
      <c r="B104" s="68"/>
      <c r="C104" s="68"/>
      <c r="D104" s="68"/>
      <c r="E104" s="190" t="s">
        <v>399</v>
      </c>
      <c r="F104" s="127" t="s">
        <v>406</v>
      </c>
      <c r="G104" s="198">
        <v>233000</v>
      </c>
      <c r="H104" s="198">
        <v>0</v>
      </c>
    </row>
    <row r="105" spans="1:8" s="13" customFormat="1" ht="17.25" thickBot="1">
      <c r="A105" s="95"/>
      <c r="B105" s="42" t="s">
        <v>795</v>
      </c>
      <c r="C105" s="42"/>
      <c r="D105" s="42"/>
      <c r="E105" s="194"/>
      <c r="F105" s="111"/>
      <c r="G105" s="203">
        <f>+G97+G73+G53+G22+G3</f>
        <v>295492425.15</v>
      </c>
      <c r="H105" s="203">
        <f>+H97+H73+H53+H22+H3</f>
        <v>388618810</v>
      </c>
    </row>
    <row r="106" spans="1:8" s="13" customFormat="1" ht="15.75" customHeight="1">
      <c r="A106" s="70">
        <v>7</v>
      </c>
      <c r="B106" s="44"/>
      <c r="C106" s="44"/>
      <c r="D106" s="44"/>
      <c r="E106" s="191"/>
      <c r="F106" s="128" t="s">
        <v>1055</v>
      </c>
      <c r="G106" s="196"/>
      <c r="H106" s="196"/>
    </row>
    <row r="107" spans="1:8" s="10" customFormat="1" ht="15.75" customHeight="1">
      <c r="A107" s="74"/>
      <c r="B107" s="44" t="s">
        <v>796</v>
      </c>
      <c r="C107" s="44"/>
      <c r="D107" s="44"/>
      <c r="E107" s="191"/>
      <c r="F107" s="106" t="s">
        <v>407</v>
      </c>
      <c r="G107" s="37">
        <f>SUM(G108)</f>
        <v>28000000</v>
      </c>
      <c r="H107" s="37">
        <f>SUM(H108)</f>
        <v>57200000</v>
      </c>
    </row>
    <row r="108" spans="1:8" s="12" customFormat="1" ht="15.75" customHeight="1">
      <c r="A108" s="94"/>
      <c r="B108" s="86"/>
      <c r="C108" s="86" t="s">
        <v>797</v>
      </c>
      <c r="D108" s="86"/>
      <c r="E108" s="189"/>
      <c r="F108" s="126" t="s">
        <v>798</v>
      </c>
      <c r="G108" s="199">
        <f>G109</f>
        <v>28000000</v>
      </c>
      <c r="H108" s="199">
        <f>H109</f>
        <v>57200000</v>
      </c>
    </row>
    <row r="109" spans="1:8" s="10" customFormat="1" ht="15.75" customHeight="1">
      <c r="A109" s="74"/>
      <c r="B109" s="68"/>
      <c r="C109" s="68"/>
      <c r="D109" s="68" t="s">
        <v>799</v>
      </c>
      <c r="E109" s="190"/>
      <c r="F109" s="127" t="s">
        <v>473</v>
      </c>
      <c r="G109" s="198">
        <f>SUM(G110)</f>
        <v>28000000</v>
      </c>
      <c r="H109" s="198">
        <f>SUM(H110)</f>
        <v>57200000</v>
      </c>
    </row>
    <row r="110" spans="1:8" s="10" customFormat="1" ht="15.75" customHeight="1">
      <c r="A110" s="74"/>
      <c r="B110" s="68"/>
      <c r="C110" s="68"/>
      <c r="D110" s="68"/>
      <c r="E110" s="190" t="s">
        <v>922</v>
      </c>
      <c r="F110" s="127" t="s">
        <v>923</v>
      </c>
      <c r="G110" s="198">
        <v>28000000</v>
      </c>
      <c r="H110" s="198">
        <v>57200000</v>
      </c>
    </row>
    <row r="111" spans="1:8" s="10" customFormat="1" ht="15.75" customHeight="1">
      <c r="A111" s="74"/>
      <c r="B111" s="44" t="s">
        <v>800</v>
      </c>
      <c r="C111" s="44"/>
      <c r="D111" s="44"/>
      <c r="E111" s="191"/>
      <c r="F111" s="106" t="s">
        <v>1284</v>
      </c>
      <c r="G111" s="196">
        <f>+G112</f>
        <v>5500000</v>
      </c>
      <c r="H111" s="196">
        <f>+H112</f>
        <v>10000000</v>
      </c>
    </row>
    <row r="112" spans="1:8" s="12" customFormat="1" ht="15.75" customHeight="1">
      <c r="A112" s="94"/>
      <c r="B112" s="86"/>
      <c r="C112" s="86" t="s">
        <v>801</v>
      </c>
      <c r="D112" s="86"/>
      <c r="E112" s="189"/>
      <c r="F112" s="126" t="s">
        <v>802</v>
      </c>
      <c r="G112" s="199">
        <f>SUM(G116+G113)</f>
        <v>5500000</v>
      </c>
      <c r="H112" s="199">
        <f>SUM(H116+H113)</f>
        <v>10000000</v>
      </c>
    </row>
    <row r="113" spans="1:8" s="12" customFormat="1" ht="15.75" customHeight="1">
      <c r="A113" s="94"/>
      <c r="B113" s="86"/>
      <c r="C113" s="86"/>
      <c r="D113" s="68" t="s">
        <v>803</v>
      </c>
      <c r="E113" s="190"/>
      <c r="F113" s="127" t="s">
        <v>474</v>
      </c>
      <c r="G113" s="198">
        <f>SUM(G114+G115)</f>
        <v>5000000</v>
      </c>
      <c r="H113" s="198">
        <f>SUM(H114+H115)</f>
        <v>5000000</v>
      </c>
    </row>
    <row r="114" spans="1:8" s="10" customFormat="1" ht="15.75" customHeight="1">
      <c r="A114" s="74"/>
      <c r="B114" s="68"/>
      <c r="C114" s="68"/>
      <c r="D114" s="68"/>
      <c r="E114" s="190" t="s">
        <v>924</v>
      </c>
      <c r="F114" s="127" t="s">
        <v>1264</v>
      </c>
      <c r="G114" s="198">
        <v>5000000</v>
      </c>
      <c r="H114" s="198">
        <v>2500000</v>
      </c>
    </row>
    <row r="115" spans="1:8" s="10" customFormat="1" ht="15.75" customHeight="1">
      <c r="A115" s="74"/>
      <c r="B115" s="68"/>
      <c r="C115" s="68"/>
      <c r="D115" s="68"/>
      <c r="E115" s="190" t="s">
        <v>924</v>
      </c>
      <c r="F115" s="127" t="s">
        <v>1265</v>
      </c>
      <c r="G115" s="198">
        <v>0</v>
      </c>
      <c r="H115" s="198">
        <v>2500000</v>
      </c>
    </row>
    <row r="116" spans="1:8" s="10" customFormat="1" ht="15.75" customHeight="1">
      <c r="A116" s="74"/>
      <c r="B116" s="68"/>
      <c r="C116" s="68"/>
      <c r="D116" s="68" t="s">
        <v>804</v>
      </c>
      <c r="E116" s="190"/>
      <c r="F116" s="127" t="s">
        <v>1026</v>
      </c>
      <c r="G116" s="198">
        <f>SUM(G117)</f>
        <v>500000</v>
      </c>
      <c r="H116" s="198">
        <f>SUM(H117)</f>
        <v>5000000</v>
      </c>
    </row>
    <row r="117" spans="1:8" s="10" customFormat="1" ht="15.75" customHeight="1" thickBot="1">
      <c r="A117" s="74"/>
      <c r="B117" s="68"/>
      <c r="C117" s="68"/>
      <c r="D117" s="68"/>
      <c r="E117" s="190" t="s">
        <v>925</v>
      </c>
      <c r="F117" s="127" t="s">
        <v>587</v>
      </c>
      <c r="G117" s="198">
        <v>500000</v>
      </c>
      <c r="H117" s="198">
        <v>5000000</v>
      </c>
    </row>
    <row r="118" spans="1:8" s="14" customFormat="1" ht="17.25" thickBot="1">
      <c r="A118" s="96"/>
      <c r="B118" s="42" t="s">
        <v>805</v>
      </c>
      <c r="C118" s="42"/>
      <c r="D118" s="42"/>
      <c r="E118" s="194"/>
      <c r="F118" s="111" t="s">
        <v>810</v>
      </c>
      <c r="G118" s="204">
        <f>SUM(G107+G111)</f>
        <v>33500000</v>
      </c>
      <c r="H118" s="204">
        <f>SUM(H107+H111)</f>
        <v>67200000</v>
      </c>
    </row>
    <row r="119" spans="1:8" s="15" customFormat="1" ht="27.75" customHeight="1" thickBot="1">
      <c r="A119" s="436" t="s">
        <v>811</v>
      </c>
      <c r="B119" s="437"/>
      <c r="C119" s="437"/>
      <c r="D119" s="437"/>
      <c r="E119" s="437"/>
      <c r="F119" s="438"/>
      <c r="G119" s="203">
        <f>+G105+G118</f>
        <v>328992425.15</v>
      </c>
      <c r="H119" s="203">
        <f>+H105+H118</f>
        <v>455818810</v>
      </c>
    </row>
  </sheetData>
  <mergeCells count="1">
    <mergeCell ref="A119:F119"/>
  </mergeCells>
  <printOptions horizontalCentered="1"/>
  <pageMargins left="0.1968503937007874" right="0.1968503937007874" top="1.42" bottom="0.59" header="0.6299212598425197" footer="0.5905511811023623"/>
  <pageSetup firstPageNumber="2" useFirstPageNumber="1" fitToHeight="2" horizontalDpi="300" verticalDpi="300" orientation="portrait" paperSize="9" scale="60" r:id="rId1"/>
  <headerFooter alignWithMargins="0">
    <oddHeader>&amp;C&amp;"Times New Roman,Bold"&amp;14LOKACIJSKA KLASIFIKACIJA: G359
A RAČUN PRIHODA I RASHODA
PRIHODI</oddHeader>
    <oddFooter>&amp;C&amp;"Times New Roman,Regular"&amp;16&amp;P</oddFooter>
  </headerFooter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12"/>
  <sheetViews>
    <sheetView zoomScale="75" zoomScaleNormal="75" zoomScaleSheetLayoutView="75" workbookViewId="0" topLeftCell="A16">
      <selection activeCell="E35" sqref="E35"/>
    </sheetView>
  </sheetViews>
  <sheetFormatPr defaultColWidth="9.140625" defaultRowHeight="12.75"/>
  <cols>
    <col min="1" max="1" width="4.421875" style="8" bestFit="1" customWidth="1"/>
    <col min="2" max="2" width="3.57421875" style="8" bestFit="1" customWidth="1"/>
    <col min="3" max="3" width="4.7109375" style="8" bestFit="1" customWidth="1"/>
    <col min="4" max="4" width="5.8515625" style="8" bestFit="1" customWidth="1"/>
    <col min="5" max="5" width="68.140625" style="8" customWidth="1"/>
    <col min="6" max="6" width="15.7109375" style="8" bestFit="1" customWidth="1"/>
    <col min="7" max="7" width="16.57421875" style="8" bestFit="1" customWidth="1"/>
    <col min="8" max="8" width="19.00390625" style="332" bestFit="1" customWidth="1"/>
    <col min="9" max="11" width="19.00390625" style="8" bestFit="1" customWidth="1"/>
    <col min="12" max="16384" width="7.8515625" style="8" customWidth="1"/>
  </cols>
  <sheetData>
    <row r="1" spans="1:8" s="17" customFormat="1" ht="89.25" customHeight="1" thickBot="1">
      <c r="A1" s="82" t="s">
        <v>1017</v>
      </c>
      <c r="B1" s="41" t="s">
        <v>741</v>
      </c>
      <c r="C1" s="41" t="s">
        <v>742</v>
      </c>
      <c r="D1" s="41" t="s">
        <v>743</v>
      </c>
      <c r="E1" s="417" t="s">
        <v>812</v>
      </c>
      <c r="F1" s="392" t="s">
        <v>615</v>
      </c>
      <c r="G1" s="160" t="s">
        <v>1061</v>
      </c>
      <c r="H1" s="330"/>
    </row>
    <row r="2" spans="1:8" s="17" customFormat="1" ht="19.5" customHeight="1">
      <c r="A2" s="73">
        <v>3</v>
      </c>
      <c r="B2" s="16"/>
      <c r="C2" s="16"/>
      <c r="D2" s="16"/>
      <c r="E2" s="421" t="s">
        <v>1024</v>
      </c>
      <c r="F2" s="420"/>
      <c r="G2" s="79"/>
      <c r="H2" s="330"/>
    </row>
    <row r="3" spans="1:8" s="17" customFormat="1" ht="15.75" customHeight="1">
      <c r="A3" s="70"/>
      <c r="B3" s="45" t="s">
        <v>813</v>
      </c>
      <c r="C3" s="24"/>
      <c r="D3" s="24"/>
      <c r="E3" s="422" t="s">
        <v>814</v>
      </c>
      <c r="F3" s="196">
        <f>+F4+F7+F9</f>
        <v>71999775</v>
      </c>
      <c r="G3" s="37">
        <f>+G4+G7+G9</f>
        <v>85754939</v>
      </c>
      <c r="H3" s="330"/>
    </row>
    <row r="4" spans="1:8" s="23" customFormat="1" ht="15.75" customHeight="1">
      <c r="A4" s="94"/>
      <c r="B4" s="86"/>
      <c r="C4" s="86" t="s">
        <v>815</v>
      </c>
      <c r="D4" s="86"/>
      <c r="E4" s="423" t="s">
        <v>816</v>
      </c>
      <c r="F4" s="199">
        <f>SUM(F5:F6)</f>
        <v>55047187</v>
      </c>
      <c r="G4" s="49">
        <f>SUM(G5:G6)</f>
        <v>67240083</v>
      </c>
      <c r="H4" s="331"/>
    </row>
    <row r="5" spans="1:11" ht="15.75" customHeight="1">
      <c r="A5" s="74"/>
      <c r="B5" s="68"/>
      <c r="C5" s="68"/>
      <c r="D5" s="68" t="s">
        <v>817</v>
      </c>
      <c r="E5" s="304" t="s">
        <v>1019</v>
      </c>
      <c r="F5" s="198">
        <f>SUMIF('R1'!$E$2:$E$719,$D5,'R1'!G$2:G$719)+SUMIF('R2'!$E$2:$E$653,$D5,'R2'!G$2:G$653)+SUMIF('R3'!$E$2:$E$708,$D5,'R3'!G$2:G$708)+SUMIF('R4'!$E$2:$E$674,$D5,'R4'!G$2:G$674)+SUMIF('R5'!$E$2:$E$726,$D5,'R5'!G$2:G$726)+SUMIF('R6'!$E$2:$E$729,$D5,'R6'!G$2:G$729)+SUMIF('R7'!$E$2:$E$708,$D5,'R7'!G$2:G$708)+SUMIF('R8'!$E$2:$E$636,$D5,'R8'!G$2:G$636)+SUMIF('R9'!$E$2:$E$645,$D5,'R9'!G$2:G$645)</f>
        <v>54774187</v>
      </c>
      <c r="G5" s="27">
        <f>SUMIF('R1'!$E$2:$E$719,$D5,'R1'!H$2:H$719)+SUMIF('R2'!$E$2:$E$653,$D5,'R2'!H$2:H$653)+SUMIF('R3'!$E$2:$E$708,$D5,'R3'!H$2:H$708)+SUMIF('R4'!$E$2:$E$674,$D5,'R4'!H$2:H$674)+SUMIF('R5'!$E$2:$E$726,$D5,'R5'!H$2:H$726)+SUMIF('R6'!$E$2:$E$729,$D5,'R6'!H$2:H$729)+SUMIF('R7'!$E$2:$E$708,$D5,'R7'!H$2:H$708)+SUMIF('R8'!$E$2:$E$636,$D5,'R8'!H$2:H$636)+SUMIF('R9'!$E$2:$E$645,$D5,'R9'!H$2:H$645)</f>
        <v>66729083</v>
      </c>
      <c r="I5" s="328"/>
      <c r="J5" s="328"/>
      <c r="K5" s="328"/>
    </row>
    <row r="6" spans="1:8" ht="15.75" customHeight="1">
      <c r="A6" s="74"/>
      <c r="B6" s="68"/>
      <c r="C6" s="68"/>
      <c r="D6" s="68" t="s">
        <v>378</v>
      </c>
      <c r="E6" s="304" t="s">
        <v>379</v>
      </c>
      <c r="F6" s="198">
        <f>SUMIF('R1'!$E$2:$E$719,$D6,'R1'!G$2:G$719)+SUMIF('R2'!$E$2:$E$653,$D6,'R2'!G$2:G$653)+SUMIF('R3'!$E$2:$E$708,$D6,'R3'!G$2:G$708)+SUMIF('R4'!$E$2:$E$674,$D6,'R4'!G$2:G$674)+SUMIF('R5'!$E$2:$E$726,$D6,'R5'!G$2:G$726)+SUMIF('R6'!$E$2:$E$729,$D6,'R6'!G$2:G$729)+SUMIF('R7'!$E$2:$E$708,$D6,'R7'!G$2:G$708)+SUMIF('R8'!$E$2:$E$636,$D6,'R8'!G$2:G$636)+SUMIF('R9'!$E$2:$E$645,$D6,'R9'!G$2:G$645)</f>
        <v>273000</v>
      </c>
      <c r="G6" s="27">
        <f>SUMIF('R1'!$E$2:$E$719,$D6,'R1'!H$2:H$719)+SUMIF('R2'!$E$2:$E$653,$D6,'R2'!H$2:H$653)+SUMIF('R3'!$E$2:$E$708,$D6,'R3'!H$2:H$708)+SUMIF('R4'!$E$2:$E$674,$D6,'R4'!H$2:H$674)+SUMIF('R5'!$E$2:$E$726,$D6,'R5'!H$2:H$726)+SUMIF('R6'!$E$2:$E$729,$D6,'R6'!H$2:H$729)+SUMIF('R7'!$E$2:$E$708,$D6,'R7'!H$2:H$708)+SUMIF('R8'!$E$2:$E$636,$D6,'R8'!H$2:H$636)+SUMIF('R9'!$E$2:$E$645,$D6,'R9'!H$2:H$645)</f>
        <v>511000</v>
      </c>
      <c r="H6" s="328"/>
    </row>
    <row r="7" spans="1:8" s="22" customFormat="1" ht="15.75" customHeight="1">
      <c r="A7" s="327"/>
      <c r="B7" s="68"/>
      <c r="C7" s="86" t="s">
        <v>818</v>
      </c>
      <c r="D7" s="68"/>
      <c r="E7" s="423" t="s">
        <v>819</v>
      </c>
      <c r="F7" s="199">
        <f>SUM(F8)</f>
        <v>6690497</v>
      </c>
      <c r="G7" s="49">
        <f>SUM(G8)</f>
        <v>6146119</v>
      </c>
      <c r="H7" s="333"/>
    </row>
    <row r="8" spans="1:8" s="23" customFormat="1" ht="15.75" customHeight="1">
      <c r="A8" s="94"/>
      <c r="B8" s="68"/>
      <c r="C8" s="86"/>
      <c r="D8" s="68" t="s">
        <v>820</v>
      </c>
      <c r="E8" s="304" t="s">
        <v>821</v>
      </c>
      <c r="F8" s="198">
        <f>SUMIF('R1'!$E$2:$E$719,$D8,'R1'!G$2:G$719)+SUMIF('R2'!$E$2:$E$653,$D8,'R2'!G$2:G$653)+SUMIF('R3'!$E$2:$E$708,$D8,'R3'!G$2:G$708)+SUMIF('R4'!$E$2:$E$674,$D8,'R4'!G$2:G$674)+SUMIF('R5'!$E$2:$E$726,$D8,'R5'!G$2:G$726)+SUMIF('R6'!$E$2:$E$729,$D8,'R6'!G$2:G$729)+SUMIF('R7'!$E$2:$E$708,$D8,'R7'!G$2:G$708)+SUMIF('R8'!$E$2:$E$636,$D8,'R8'!G$2:G$636)+SUMIF('R9'!$E$2:$E$645,$D8,'R9'!G$2:G$645)</f>
        <v>6690497</v>
      </c>
      <c r="G8" s="27">
        <f>SUMIF('R1'!$E$2:$E$719,$D8,'R1'!H$2:H$719)+SUMIF('R2'!$E$2:$E$653,$D8,'R2'!H$2:H$653)+SUMIF('R3'!$E$2:$E$708,$D8,'R3'!H$2:H$708)+SUMIF('R4'!$E$2:$E$674,$D8,'R4'!H$2:H$674)+SUMIF('R5'!$E$2:$E$726,$D8,'R5'!H$2:H$726)+SUMIF('R6'!$E$2:$E$729,$D8,'R6'!H$2:H$729)+SUMIF('R7'!$E$2:$E$708,$D8,'R7'!H$2:H$708)+SUMIF('R8'!$E$2:$E$636,$D8,'R8'!H$2:H$636)+SUMIF('R9'!$E$2:$E$645,$D8,'R9'!H$2:H$645)</f>
        <v>6146119</v>
      </c>
      <c r="H8" s="331"/>
    </row>
    <row r="9" spans="1:8" s="9" customFormat="1" ht="15.75" customHeight="1">
      <c r="A9" s="70"/>
      <c r="B9" s="68"/>
      <c r="C9" s="86" t="s">
        <v>822</v>
      </c>
      <c r="D9" s="68"/>
      <c r="E9" s="423" t="s">
        <v>823</v>
      </c>
      <c r="F9" s="199">
        <f>+F11+F12+F10</f>
        <v>10262091</v>
      </c>
      <c r="G9" s="49">
        <f>+G11+G12+G10</f>
        <v>12368737</v>
      </c>
      <c r="H9" s="334"/>
    </row>
    <row r="10" spans="1:8" s="9" customFormat="1" ht="15.75" customHeight="1">
      <c r="A10" s="70"/>
      <c r="B10" s="68"/>
      <c r="C10" s="86"/>
      <c r="D10" s="68" t="s">
        <v>1359</v>
      </c>
      <c r="E10" s="304" t="s">
        <v>1360</v>
      </c>
      <c r="F10" s="198">
        <f>SUMIF('R1'!$E$2:$E$719,$D10,'R1'!G$2:G$719)+SUMIF('R2'!$E$2:$E$653,$D10,'R2'!G$2:G$653)+SUMIF('R3'!$E$2:$E$708,$D10,'R3'!G$2:G$708)+SUMIF('R4'!$E$2:$E$674,$D10,'R4'!G$2:G$674)+SUMIF('R5'!$E$2:$E$726,$D10,'R5'!G$2:G$726)+SUMIF('R6'!$E$2:$E$729,$D10,'R6'!G$2:G$729)+SUMIF('R7'!$E$2:$E$708,$D10,'R7'!G$2:G$708)+SUMIF('R8'!$E$2:$E$636,$D10,'R8'!G$2:G$636)+SUMIF('R9'!$E$2:$E$645,$D10,'R9'!G$2:G$645)</f>
        <v>625874</v>
      </c>
      <c r="G10" s="27">
        <f>SUMIF('R1'!$E$2:$E$719,$D10,'R1'!H$2:H$719)+SUMIF('R2'!$E$2:$E$653,$D10,'R2'!H$2:H$653)+SUMIF('R3'!$E$2:$E$708,$D10,'R3'!H$2:H$708)+SUMIF('R4'!$E$2:$E$674,$D10,'R4'!H$2:H$674)+SUMIF('R5'!$E$2:$E$726,$D10,'R5'!H$2:H$726)+SUMIF('R6'!$E$2:$E$729,$D10,'R6'!H$2:H$729)+SUMIF('R7'!$E$2:$E$708,$D10,'R7'!H$2:H$708)+SUMIF('R8'!$E$2:$E$636,$D10,'R8'!H$2:H$636)+SUMIF('R9'!$E$2:$E$645,$D10,'R9'!H$2:H$645)</f>
        <v>683605</v>
      </c>
      <c r="H10" s="334"/>
    </row>
    <row r="11" spans="1:7" ht="15.75" customHeight="1">
      <c r="A11" s="74"/>
      <c r="B11" s="68"/>
      <c r="C11" s="68"/>
      <c r="D11" s="68" t="s">
        <v>824</v>
      </c>
      <c r="E11" s="304" t="s">
        <v>825</v>
      </c>
      <c r="F11" s="198">
        <f>SUMIF('R1'!$E$2:$E$719,$D11,'R1'!G$2:G$719)+SUMIF('R2'!$E$2:$E$653,$D11,'R2'!G$2:G$653)+SUMIF('R3'!$E$2:$E$708,$D11,'R3'!G$2:G$708)+SUMIF('R4'!$E$2:$E$674,$D11,'R4'!G$2:G$674)+SUMIF('R5'!$E$2:$E$726,$D11,'R5'!G$2:G$726)+SUMIF('R6'!$E$2:$E$729,$D11,'R6'!G$2:G$729)+SUMIF('R7'!$E$2:$E$708,$D11,'R7'!G$2:G$708)+SUMIF('R8'!$E$2:$E$636,$D11,'R8'!G$2:G$636)+SUMIF('R9'!$E$2:$E$645,$D11,'R9'!G$2:G$645)</f>
        <v>8650476</v>
      </c>
      <c r="G11" s="27">
        <f>SUMIF('R1'!$E$2:$E$719,$D11,'R1'!H$2:H$719)+SUMIF('R2'!$E$2:$E$653,$D11,'R2'!H$2:H$653)+SUMIF('R3'!$E$2:$E$708,$D11,'R3'!H$2:H$708)+SUMIF('R4'!$E$2:$E$674,$D11,'R4'!H$2:H$674)+SUMIF('R5'!$E$2:$E$726,$D11,'R5'!H$2:H$726)+SUMIF('R6'!$E$2:$E$729,$D11,'R6'!H$2:H$729)+SUMIF('R7'!$E$2:$E$708,$D11,'R7'!H$2:H$708)+SUMIF('R8'!$E$2:$E$636,$D11,'R8'!H$2:H$636)+SUMIF('R9'!$E$2:$E$645,$D11,'R9'!H$2:H$645)</f>
        <v>10503726</v>
      </c>
    </row>
    <row r="12" spans="1:7" ht="15.75" customHeight="1">
      <c r="A12" s="74"/>
      <c r="B12" s="68"/>
      <c r="C12" s="68"/>
      <c r="D12" s="68" t="s">
        <v>826</v>
      </c>
      <c r="E12" s="304" t="s">
        <v>827</v>
      </c>
      <c r="F12" s="198">
        <f>SUMIF('R1'!$E$2:$E$719,$D12,'R1'!G$2:G$719)+SUMIF('R2'!$E$2:$E$653,$D12,'R2'!G$2:G$653)+SUMIF('R3'!$E$2:$E$708,$D12,'R3'!G$2:G$708)+SUMIF('R4'!$E$2:$E$674,$D12,'R4'!G$2:G$674)+SUMIF('R5'!$E$2:$E$726,$D12,'R5'!G$2:G$726)+SUMIF('R6'!$E$2:$E$729,$D12,'R6'!G$2:G$729)+SUMIF('R7'!$E$2:$E$708,$D12,'R7'!G$2:G$708)+SUMIF('R8'!$E$2:$E$636,$D12,'R8'!G$2:G$636)+SUMIF('R9'!$E$2:$E$645,$D12,'R9'!G$2:G$645)</f>
        <v>985741</v>
      </c>
      <c r="G12" s="27">
        <f>SUMIF('R1'!$E$2:$E$719,$D12,'R1'!H$2:H$719)+SUMIF('R2'!$E$2:$E$653,$D12,'R2'!H$2:H$653)+SUMIF('R3'!$E$2:$E$708,$D12,'R3'!H$2:H$708)+SUMIF('R4'!$E$2:$E$674,$D12,'R4'!H$2:H$674)+SUMIF('R5'!$E$2:$E$726,$D12,'R5'!H$2:H$726)+SUMIF('R6'!$E$2:$E$729,$D12,'R6'!H$2:H$729)+SUMIF('R7'!$E$2:$E$708,$D12,'R7'!H$2:H$708)+SUMIF('R8'!$E$2:$E$636,$D12,'R8'!H$2:H$636)+SUMIF('R9'!$E$2:$E$645,$D12,'R9'!H$2:H$645)</f>
        <v>1181406</v>
      </c>
    </row>
    <row r="13" spans="1:8" s="23" customFormat="1" ht="15.75" customHeight="1">
      <c r="A13" s="94"/>
      <c r="B13" s="45" t="s">
        <v>828</v>
      </c>
      <c r="C13" s="24"/>
      <c r="D13" s="24"/>
      <c r="E13" s="422" t="s">
        <v>829</v>
      </c>
      <c r="F13" s="196">
        <f>+F14+F18+F24+F34</f>
        <v>90102058</v>
      </c>
      <c r="G13" s="37">
        <f>+G14+G18+G24+G34</f>
        <v>97810817</v>
      </c>
      <c r="H13" s="331"/>
    </row>
    <row r="14" spans="1:8" s="9" customFormat="1" ht="15.75" customHeight="1">
      <c r="A14" s="70"/>
      <c r="B14" s="45"/>
      <c r="C14" s="86" t="s">
        <v>830</v>
      </c>
      <c r="D14" s="24"/>
      <c r="E14" s="423" t="s">
        <v>831</v>
      </c>
      <c r="F14" s="199">
        <f>+F15+F16+F17</f>
        <v>2452000</v>
      </c>
      <c r="G14" s="49">
        <f>+G15+G16+G17</f>
        <v>2846892</v>
      </c>
      <c r="H14" s="334"/>
    </row>
    <row r="15" spans="1:7" ht="15.75" customHeight="1">
      <c r="A15" s="74"/>
      <c r="B15" s="45"/>
      <c r="C15" s="68"/>
      <c r="D15" s="68" t="s">
        <v>832</v>
      </c>
      <c r="E15" s="304" t="s">
        <v>833</v>
      </c>
      <c r="F15" s="198">
        <f>SUMIF('R1'!$E$2:$E$719,$D15,'R1'!G$2:G$719)+SUMIF('R2'!$E$2:$E$653,$D15,'R2'!G$2:G$653)+SUMIF('R3'!$E$2:$E$708,$D15,'R3'!G$2:G$708)+SUMIF('R4'!$E$2:$E$674,$D15,'R4'!G$2:G$674)+SUMIF('R5'!$E$2:$E$726,$D15,'R5'!G$2:G$726)+SUMIF('R6'!$E$2:$E$729,$D15,'R6'!G$2:G$729)+SUMIF('R7'!$E$2:$E$708,$D15,'R7'!G$2:G$708)+SUMIF('R8'!$E$2:$E$636,$D15,'R8'!G$2:G$636)+SUMIF('R9'!$E$2:$E$645,$D15,'R9'!G$2:G$645)</f>
        <v>423600</v>
      </c>
      <c r="G15" s="27">
        <f>SUMIF('R1'!$E$2:$E$719,$D15,'R1'!H$2:H$719)+SUMIF('R2'!$E$2:$E$653,$D15,'R2'!H$2:H$653)+SUMIF('R3'!$E$2:$E$708,$D15,'R3'!H$2:H$708)+SUMIF('R4'!$E$2:$E$674,$D15,'R4'!H$2:H$674)+SUMIF('R5'!$E$2:$E$726,$D15,'R5'!H$2:H$726)+SUMIF('R6'!$E$2:$E$729,$D15,'R6'!H$2:H$729)+SUMIF('R7'!$E$2:$E$708,$D15,'R7'!H$2:H$708)+SUMIF('R8'!$E$2:$E$636,$D15,'R8'!H$2:H$636)+SUMIF('R9'!$E$2:$E$645,$D15,'R9'!H$2:H$645)</f>
        <v>482000</v>
      </c>
    </row>
    <row r="16" spans="1:7" ht="15.75" customHeight="1">
      <c r="A16" s="74"/>
      <c r="B16" s="45"/>
      <c r="C16" s="68"/>
      <c r="D16" s="68" t="s">
        <v>834</v>
      </c>
      <c r="E16" s="304" t="s">
        <v>1041</v>
      </c>
      <c r="F16" s="198">
        <f>SUMIF('R1'!$E$2:$E$719,$D16,'R1'!G$2:G$719)+SUMIF('R2'!$E$2:$E$653,$D16,'R2'!G$2:G$653)+SUMIF('R3'!$E$2:$E$708,$D16,'R3'!G$2:G$708)+SUMIF('R4'!$E$2:$E$674,$D16,'R4'!G$2:G$674)+SUMIF('R5'!$E$2:$E$726,$D16,'R5'!G$2:G$726)+SUMIF('R6'!$E$2:$E$729,$D16,'R6'!G$2:G$729)+SUMIF('R7'!$E$2:$E$708,$D16,'R7'!G$2:G$708)+SUMIF('R8'!$E$2:$E$636,$D16,'R8'!G$2:G$636)+SUMIF('R9'!$E$2:$E$645,$D16,'R9'!G$2:G$645)</f>
        <v>1489100</v>
      </c>
      <c r="G16" s="27">
        <f>SUMIF('R1'!$E$2:$E$719,$D16,'R1'!H$2:H$719)+SUMIF('R2'!$E$2:$E$653,$D16,'R2'!H$2:H$653)+SUMIF('R3'!$E$2:$E$708,$D16,'R3'!H$2:H$708)+SUMIF('R4'!$E$2:$E$674,$D16,'R4'!H$2:H$674)+SUMIF('R5'!$E$2:$E$726,$D16,'R5'!H$2:H$726)+SUMIF('R6'!$E$2:$E$729,$D16,'R6'!H$2:H$729)+SUMIF('R7'!$E$2:$E$708,$D16,'R7'!H$2:H$708)+SUMIF('R8'!$E$2:$E$636,$D16,'R8'!H$2:H$636)+SUMIF('R9'!$E$2:$E$645,$D16,'R9'!H$2:H$645)</f>
        <v>1864892</v>
      </c>
    </row>
    <row r="17" spans="1:8" s="23" customFormat="1" ht="15.75" customHeight="1">
      <c r="A17" s="94"/>
      <c r="B17" s="45"/>
      <c r="C17" s="24"/>
      <c r="D17" s="68" t="s">
        <v>835</v>
      </c>
      <c r="E17" s="304" t="s">
        <v>836</v>
      </c>
      <c r="F17" s="198">
        <f>SUMIF('R1'!$E$2:$E$719,$D17,'R1'!G$2:G$719)+SUMIF('R2'!$E$2:$E$653,$D17,'R2'!G$2:G$653)+SUMIF('R3'!$E$2:$E$708,$D17,'R3'!G$2:G$708)+SUMIF('R4'!$E$2:$E$674,$D17,'R4'!G$2:G$674)+SUMIF('R5'!$E$2:$E$726,$D17,'R5'!G$2:G$726)+SUMIF('R6'!$E$2:$E$729,$D17,'R6'!G$2:G$729)+SUMIF('R7'!$E$2:$E$708,$D17,'R7'!G$2:G$708)+SUMIF('R8'!$E$2:$E$636,$D17,'R8'!G$2:G$636)+SUMIF('R9'!$E$2:$E$645,$D17,'R9'!G$2:G$645)</f>
        <v>539300</v>
      </c>
      <c r="G17" s="27">
        <f>SUMIF('R1'!$E$2:$E$719,$D17,'R1'!H$2:H$719)+SUMIF('R2'!$E$2:$E$653,$D17,'R2'!H$2:H$653)+SUMIF('R3'!$E$2:$E$708,$D17,'R3'!H$2:H$708)+SUMIF('R4'!$E$2:$E$674,$D17,'R4'!H$2:H$674)+SUMIF('R5'!$E$2:$E$726,$D17,'R5'!H$2:H$726)+SUMIF('R6'!$E$2:$E$729,$D17,'R6'!H$2:H$729)+SUMIF('R7'!$E$2:$E$708,$D17,'R7'!H$2:H$708)+SUMIF('R8'!$E$2:$E$636,$D17,'R8'!H$2:H$636)+SUMIF('R9'!$E$2:$E$645,$D17,'R9'!H$2:H$645)</f>
        <v>500000</v>
      </c>
      <c r="H17" s="331"/>
    </row>
    <row r="18" spans="1:8" s="9" customFormat="1" ht="15.75" customHeight="1">
      <c r="A18" s="70"/>
      <c r="B18" s="45"/>
      <c r="C18" s="86" t="s">
        <v>837</v>
      </c>
      <c r="D18" s="24"/>
      <c r="E18" s="423" t="s">
        <v>838</v>
      </c>
      <c r="F18" s="199">
        <f>+F19+F20+F21+F22+F23</f>
        <v>12193809</v>
      </c>
      <c r="G18" s="49">
        <f>+G19+G20+G21+G22+G23</f>
        <v>13508333</v>
      </c>
      <c r="H18" s="334"/>
    </row>
    <row r="19" spans="1:7" ht="15.75" customHeight="1">
      <c r="A19" s="74"/>
      <c r="B19" s="68"/>
      <c r="C19" s="68"/>
      <c r="D19" s="68" t="s">
        <v>839</v>
      </c>
      <c r="E19" s="304" t="s">
        <v>1042</v>
      </c>
      <c r="F19" s="198">
        <f>SUMIF('R1'!$E$2:$E$719,$D19,'R1'!G$2:G$719)+SUMIF('R2'!$E$2:$E$653,$D19,'R2'!G$2:G$653)+SUMIF('R3'!$E$2:$E$708,$D19,'R3'!G$2:G$708)+SUMIF('R4'!$E$2:$E$674,$D19,'R4'!G$2:G$674)+SUMIF('R5'!$E$2:$E$726,$D19,'R5'!G$2:G$726)+SUMIF('R6'!$E$2:$E$729,$D19,'R6'!G$2:G$729)+SUMIF('R7'!$E$2:$E$708,$D19,'R7'!G$2:G$708)+SUMIF('R8'!$E$2:$E$636,$D19,'R8'!G$2:G$636)+SUMIF('R9'!$E$2:$E$645,$D19,'R9'!G$2:G$645)</f>
        <v>5049689</v>
      </c>
      <c r="G19" s="27">
        <f>SUMIF('R1'!$E$2:$E$719,$D19,'R1'!H$2:H$719)+SUMIF('R2'!$E$2:$E$653,$D19,'R2'!H$2:H$653)+SUMIF('R3'!$E$2:$E$708,$D19,'R3'!H$2:H$708)+SUMIF('R4'!$E$2:$E$674,$D19,'R4'!H$2:H$674)+SUMIF('R5'!$E$2:$E$726,$D19,'R5'!H$2:H$726)+SUMIF('R6'!$E$2:$E$729,$D19,'R6'!H$2:H$729)+SUMIF('R7'!$E$2:$E$708,$D19,'R7'!H$2:H$708)+SUMIF('R8'!$E$2:$E$636,$D19,'R8'!H$2:H$636)+SUMIF('R9'!$E$2:$E$645,$D19,'R9'!H$2:H$645)</f>
        <v>5131560</v>
      </c>
    </row>
    <row r="20" spans="1:8" s="26" customFormat="1" ht="15.75" customHeight="1">
      <c r="A20" s="98"/>
      <c r="B20" s="85"/>
      <c r="C20" s="85"/>
      <c r="D20" s="85" t="s">
        <v>852</v>
      </c>
      <c r="E20" s="345" t="s">
        <v>853</v>
      </c>
      <c r="F20" s="198">
        <f>SUMIF('R1'!$E$2:$E$719,$D20,'R1'!G$2:G$719)+SUMIF('R2'!$E$2:$E$653,$D20,'R2'!G$2:G$653)+SUMIF('R3'!$E$2:$E$708,$D20,'R3'!G$2:G$708)+SUMIF('R4'!$E$2:$E$674,$D20,'R4'!G$2:G$674)+SUMIF('R5'!$E$2:$E$726,$D20,'R5'!G$2:G$726)+SUMIF('R6'!$E$2:$E$729,$D20,'R6'!G$2:G$729)+SUMIF('R7'!$E$2:$E$708,$D20,'R7'!G$2:G$708)+SUMIF('R8'!$E$2:$E$636,$D20,'R8'!G$2:G$636)+SUMIF('R9'!$E$2:$E$645,$D20,'R9'!G$2:G$645)</f>
        <v>305620</v>
      </c>
      <c r="G20" s="27">
        <f>SUMIF('R1'!$E$2:$E$719,$D20,'R1'!H$2:H$719)+SUMIF('R2'!$E$2:$E$653,$D20,'R2'!H$2:H$653)+SUMIF('R3'!$E$2:$E$708,$D20,'R3'!H$2:H$708)+SUMIF('R4'!$E$2:$E$674,$D20,'R4'!H$2:H$674)+SUMIF('R5'!$E$2:$E$726,$D20,'R5'!H$2:H$726)+SUMIF('R6'!$E$2:$E$729,$D20,'R6'!H$2:H$729)+SUMIF('R7'!$E$2:$E$708,$D20,'R7'!H$2:H$708)+SUMIF('R8'!$E$2:$E$636,$D20,'R8'!H$2:H$636)+SUMIF('R9'!$E$2:$E$645,$D20,'R9'!H$2:H$645)</f>
        <v>585000</v>
      </c>
      <c r="H20" s="335"/>
    </row>
    <row r="21" spans="1:7" ht="15.75" customHeight="1">
      <c r="A21" s="74"/>
      <c r="B21" s="68"/>
      <c r="C21" s="68"/>
      <c r="D21" s="68" t="s">
        <v>854</v>
      </c>
      <c r="E21" s="304" t="s">
        <v>855</v>
      </c>
      <c r="F21" s="198">
        <f>SUMIF('R1'!$E$2:$E$719,$D21,'R1'!G$2:G$719)+SUMIF('R2'!$E$2:$E$653,$D21,'R2'!G$2:G$653)+SUMIF('R3'!$E$2:$E$708,$D21,'R3'!G$2:G$708)+SUMIF('R4'!$E$2:$E$674,$D21,'R4'!G$2:G$674)+SUMIF('R5'!$E$2:$E$726,$D21,'R5'!G$2:G$726)+SUMIF('R6'!$E$2:$E$729,$D21,'R6'!G$2:G$729)+SUMIF('R7'!$E$2:$E$708,$D21,'R7'!G$2:G$708)+SUMIF('R8'!$E$2:$E$636,$D21,'R8'!G$2:G$636)+SUMIF('R9'!$E$2:$E$645,$D21,'R9'!G$2:G$645)</f>
        <v>6257000</v>
      </c>
      <c r="G21" s="27">
        <f>SUMIF('R1'!$E$2:$E$719,$D21,'R1'!H$2:H$719)+SUMIF('R2'!$E$2:$E$653,$D21,'R2'!H$2:H$653)+SUMIF('R3'!$E$2:$E$708,$D21,'R3'!H$2:H$708)+SUMIF('R4'!$E$2:$E$674,$D21,'R4'!H$2:H$674)+SUMIF('R5'!$E$2:$E$726,$D21,'R5'!H$2:H$726)+SUMIF('R6'!$E$2:$E$729,$D21,'R6'!H$2:H$729)+SUMIF('R7'!$E$2:$E$708,$D21,'R7'!H$2:H$708)+SUMIF('R8'!$E$2:$E$636,$D21,'R8'!H$2:H$636)+SUMIF('R9'!$E$2:$E$645,$D21,'R9'!H$2:H$645)</f>
        <v>6540500</v>
      </c>
    </row>
    <row r="22" spans="1:7" ht="15.75" customHeight="1">
      <c r="A22" s="74"/>
      <c r="B22" s="68"/>
      <c r="C22" s="68"/>
      <c r="D22" s="68" t="s">
        <v>856</v>
      </c>
      <c r="E22" s="304" t="s">
        <v>857</v>
      </c>
      <c r="F22" s="198">
        <f>SUMIF('R1'!$E$2:$E$719,$D22,'R1'!G$2:G$719)+SUMIF('R2'!$E$2:$E$653,$D22,'R2'!G$2:G$653)+SUMIF('R3'!$E$2:$E$708,$D22,'R3'!G$2:G$708)+SUMIF('R4'!$E$2:$E$674,$D22,'R4'!G$2:G$674)+SUMIF('R5'!$E$2:$E$726,$D22,'R5'!G$2:G$726)+SUMIF('R6'!$E$2:$E$729,$D22,'R6'!G$2:G$729)+SUMIF('R7'!$E$2:$E$708,$D22,'R7'!G$2:G$708)+SUMIF('R8'!$E$2:$E$636,$D22,'R8'!G$2:G$636)+SUMIF('R9'!$E$2:$E$645,$D22,'R9'!G$2:G$645)</f>
        <v>321000</v>
      </c>
      <c r="G22" s="27">
        <f>SUMIF('R1'!$E$2:$E$719,$D22,'R1'!H$2:H$719)+SUMIF('R2'!$E$2:$E$653,$D22,'R2'!H$2:H$653)+SUMIF('R3'!$E$2:$E$708,$D22,'R3'!H$2:H$708)+SUMIF('R4'!$E$2:$E$674,$D22,'R4'!H$2:H$674)+SUMIF('R5'!$E$2:$E$726,$D22,'R5'!H$2:H$726)+SUMIF('R6'!$E$2:$E$729,$D22,'R6'!H$2:H$729)+SUMIF('R7'!$E$2:$E$708,$D22,'R7'!H$2:H$708)+SUMIF('R8'!$E$2:$E$636,$D22,'R8'!H$2:H$636)+SUMIF('R9'!$E$2:$E$645,$D22,'R9'!H$2:H$645)</f>
        <v>241000</v>
      </c>
    </row>
    <row r="23" spans="1:7" ht="15.75" customHeight="1">
      <c r="A23" s="74"/>
      <c r="B23" s="68"/>
      <c r="C23" s="68"/>
      <c r="D23" s="68" t="s">
        <v>858</v>
      </c>
      <c r="E23" s="304" t="s">
        <v>1048</v>
      </c>
      <c r="F23" s="198">
        <f>SUMIF('R1'!$E$2:$E$719,$D23,'R1'!G$2:G$719)+SUMIF('R2'!$E$2:$E$653,$D23,'R2'!G$2:G$653)+SUMIF('R3'!$E$2:$E$708,$D23,'R3'!G$2:G$708)+SUMIF('R4'!$E$2:$E$674,$D23,'R4'!G$2:G$674)+SUMIF('R5'!$E$2:$E$726,$D23,'R5'!G$2:G$726)+SUMIF('R6'!$E$2:$E$729,$D23,'R6'!G$2:G$729)+SUMIF('R7'!$E$2:$E$708,$D23,'R7'!G$2:G$708)+SUMIF('R8'!$E$2:$E$636,$D23,'R8'!G$2:G$636)+SUMIF('R9'!$E$2:$E$645,$D23,'R9'!G$2:G$645)</f>
        <v>260500</v>
      </c>
      <c r="G23" s="27">
        <f>SUMIF('R1'!$E$2:$E$719,$D23,'R1'!H$2:H$719)+SUMIF('R2'!$E$2:$E$653,$D23,'R2'!H$2:H$653)+SUMIF('R3'!$E$2:$E$708,$D23,'R3'!H$2:H$708)+SUMIF('R4'!$E$2:$E$674,$D23,'R4'!H$2:H$674)+SUMIF('R5'!$E$2:$E$726,$D23,'R5'!H$2:H$726)+SUMIF('R6'!$E$2:$E$729,$D23,'R6'!H$2:H$729)+SUMIF('R7'!$E$2:$E$708,$D23,'R7'!H$2:H$708)+SUMIF('R8'!$E$2:$E$636,$D23,'R8'!H$2:H$636)+SUMIF('R9'!$E$2:$E$645,$D23,'R9'!H$2:H$645)</f>
        <v>1010273</v>
      </c>
    </row>
    <row r="24" spans="1:7" ht="15.75" customHeight="1">
      <c r="A24" s="74"/>
      <c r="B24" s="68"/>
      <c r="C24" s="86" t="s">
        <v>859</v>
      </c>
      <c r="D24" s="24"/>
      <c r="E24" s="423" t="s">
        <v>860</v>
      </c>
      <c r="F24" s="199">
        <f>+F25+F26+F27+F28+F29+F30+F31+F32+F33</f>
        <v>61690577</v>
      </c>
      <c r="G24" s="49">
        <f>+G25+G26+G27+G28+G29+G30+G31+G32+G33</f>
        <v>68118916</v>
      </c>
    </row>
    <row r="25" spans="1:8" s="28" customFormat="1" ht="15.75" customHeight="1">
      <c r="A25" s="74"/>
      <c r="B25" s="68"/>
      <c r="C25" s="68"/>
      <c r="D25" s="68" t="s">
        <v>861</v>
      </c>
      <c r="E25" s="304" t="s">
        <v>862</v>
      </c>
      <c r="F25" s="198">
        <f>SUMIF('R1'!$E$2:$E$719,$D25,'R1'!G$2:G$719)+SUMIF('R2'!$E$2:$E$653,$D25,'R2'!G$2:G$653)+SUMIF('R3'!$E$2:$E$708,$D25,'R3'!G$2:G$708)+SUMIF('R4'!$E$2:$E$674,$D25,'R4'!G$2:G$674)+SUMIF('R5'!$E$2:$E$726,$D25,'R5'!G$2:G$726)+SUMIF('R6'!$E$2:$E$729,$D25,'R6'!G$2:G$729)+SUMIF('R7'!$E$2:$E$708,$D25,'R7'!G$2:G$708)+SUMIF('R8'!$E$2:$E$636,$D25,'R8'!G$2:G$636)+SUMIF('R9'!$E$2:$E$645,$D25,'R9'!G$2:G$645)</f>
        <v>1515500</v>
      </c>
      <c r="G25" s="27">
        <f>SUMIF('R1'!$E$2:$E$719,$D25,'R1'!H$2:H$719)+SUMIF('R2'!$E$2:$E$653,$D25,'R2'!H$2:H$653)+SUMIF('R3'!$E$2:$E$708,$D25,'R3'!H$2:H$708)+SUMIF('R4'!$E$2:$E$674,$D25,'R4'!H$2:H$674)+SUMIF('R5'!$E$2:$E$726,$D25,'R5'!H$2:H$726)+SUMIF('R6'!$E$2:$E$729,$D25,'R6'!H$2:H$729)+SUMIF('R7'!$E$2:$E$708,$D25,'R7'!H$2:H$708)+SUMIF('R8'!$E$2:$E$636,$D25,'R8'!H$2:H$636)+SUMIF('R9'!$E$2:$E$645,$D25,'R9'!H$2:H$645)</f>
        <v>1768500</v>
      </c>
      <c r="H25" s="336"/>
    </row>
    <row r="26" spans="1:8" s="23" customFormat="1" ht="15.75" customHeight="1">
      <c r="A26" s="94"/>
      <c r="B26" s="68"/>
      <c r="C26" s="68"/>
      <c r="D26" s="68" t="s">
        <v>863</v>
      </c>
      <c r="E26" s="304" t="s">
        <v>864</v>
      </c>
      <c r="F26" s="198">
        <f>SUMIF('R1'!$E$2:$E$719,$D26,'R1'!G$2:G$719)+SUMIF('R2'!$E$2:$E$653,$D26,'R2'!G$2:G$653)+SUMIF('R3'!$E$2:$E$708,$D26,'R3'!G$2:G$708)+SUMIF('R4'!$E$2:$E$674,$D26,'R4'!G$2:G$674)+SUMIF('R5'!$E$2:$E$726,$D26,'R5'!G$2:G$726)+SUMIF('R6'!$E$2:$E$729,$D26,'R6'!G$2:G$729)+SUMIF('R7'!$E$2:$E$708,$D26,'R7'!G$2:G$708)+SUMIF('R8'!$E$2:$E$636,$D26,'R8'!G$2:G$636)+SUMIF('R9'!$E$2:$E$645,$D26,'R9'!G$2:G$645)</f>
        <v>14023877</v>
      </c>
      <c r="G26" s="27">
        <f>SUMIF('R1'!$E$2:$E$719,$D26,'R1'!H$2:H$719)+SUMIF('R2'!$E$2:$E$653,$D26,'R2'!H$2:H$653)+SUMIF('R3'!$E$2:$E$708,$D26,'R3'!H$2:H$708)+SUMIF('R4'!$E$2:$E$674,$D26,'R4'!H$2:H$674)+SUMIF('R5'!$E$2:$E$726,$D26,'R5'!H$2:H$726)+SUMIF('R6'!$E$2:$E$729,$D26,'R6'!H$2:H$729)+SUMIF('R7'!$E$2:$E$708,$D26,'R7'!H$2:H$708)+SUMIF('R8'!$E$2:$E$636,$D26,'R8'!H$2:H$636)+SUMIF('R9'!$E$2:$E$645,$D26,'R9'!H$2:H$645)</f>
        <v>15238686</v>
      </c>
      <c r="H26" s="331"/>
    </row>
    <row r="27" spans="1:7" ht="15.75" customHeight="1">
      <c r="A27" s="74"/>
      <c r="B27" s="68"/>
      <c r="C27" s="68"/>
      <c r="D27" s="68" t="s">
        <v>865</v>
      </c>
      <c r="E27" s="304" t="s">
        <v>1053</v>
      </c>
      <c r="F27" s="198">
        <f>SUMIF('R1'!$E$2:$E$719,$D27,'R1'!G$2:G$719)+SUMIF('R2'!$E$2:$E$653,$D27,'R2'!G$2:G$653)+SUMIF('R3'!$E$2:$E$708,$D27,'R3'!G$2:G$708)+SUMIF('R4'!$E$2:$E$674,$D27,'R4'!G$2:G$674)+SUMIF('R5'!$E$2:$E$726,$D27,'R5'!G$2:G$726)+SUMIF('R6'!$E$2:$E$729,$D27,'R6'!G$2:G$729)+SUMIF('R7'!$E$2:$E$708,$D27,'R7'!G$2:G$708)+SUMIF('R8'!$E$2:$E$636,$D27,'R8'!G$2:G$636)+SUMIF('R9'!$E$2:$E$645,$D27,'R9'!G$2:G$645)</f>
        <v>2392628</v>
      </c>
      <c r="G27" s="27">
        <f>SUMIF('R1'!$E$2:$E$719,$D27,'R1'!H$2:H$719)+SUMIF('R2'!$E$2:$E$653,$D27,'R2'!H$2:H$653)+SUMIF('R3'!$E$2:$E$708,$D27,'R3'!H$2:H$708)+SUMIF('R4'!$E$2:$E$674,$D27,'R4'!H$2:H$674)+SUMIF('R5'!$E$2:$E$726,$D27,'R5'!H$2:H$726)+SUMIF('R6'!$E$2:$E$729,$D27,'R6'!H$2:H$729)+SUMIF('R7'!$E$2:$E$708,$D27,'R7'!H$2:H$708)+SUMIF('R8'!$E$2:$E$636,$D27,'R8'!H$2:H$636)+SUMIF('R9'!$E$2:$E$645,$D27,'R9'!H$2:H$645)</f>
        <v>3259106</v>
      </c>
    </row>
    <row r="28" spans="1:7" ht="15.75" customHeight="1">
      <c r="A28" s="74"/>
      <c r="B28" s="68"/>
      <c r="C28" s="68"/>
      <c r="D28" s="68" t="s">
        <v>866</v>
      </c>
      <c r="E28" s="304" t="s">
        <v>867</v>
      </c>
      <c r="F28" s="198">
        <f>SUMIF('R1'!$E$2:$E$719,$D28,'R1'!G$2:G$719)+SUMIF('R2'!$E$2:$E$653,$D28,'R2'!G$2:G$653)+SUMIF('R3'!$E$2:$E$708,$D28,'R3'!G$2:G$708)+SUMIF('R4'!$E$2:$E$674,$D28,'R4'!G$2:G$674)+SUMIF('R5'!$E$2:$E$726,$D28,'R5'!G$2:G$726)+SUMIF('R6'!$E$2:$E$729,$D28,'R6'!G$2:G$729)+SUMIF('R7'!$E$2:$E$708,$D28,'R7'!G$2:G$708)+SUMIF('R8'!$E$2:$E$636,$D28,'R8'!G$2:G$636)+SUMIF('R9'!$E$2:$E$645,$D28,'R9'!G$2:G$645)</f>
        <v>39170572</v>
      </c>
      <c r="G28" s="27">
        <f>SUMIF('R1'!$E$2:$E$719,$D28,'R1'!H$2:H$719)+SUMIF('R2'!$E$2:$E$653,$D28,'R2'!H$2:H$653)+SUMIF('R3'!$E$2:$E$708,$D28,'R3'!H$2:H$708)+SUMIF('R4'!$E$2:$E$674,$D28,'R4'!H$2:H$674)+SUMIF('R5'!$E$2:$E$726,$D28,'R5'!H$2:H$726)+SUMIF('R6'!$E$2:$E$729,$D28,'R6'!H$2:H$729)+SUMIF('R7'!$E$2:$E$708,$D28,'R7'!H$2:H$708)+SUMIF('R8'!$E$2:$E$636,$D28,'R8'!H$2:H$636)+SUMIF('R9'!$E$2:$E$645,$D28,'R9'!H$2:H$645)</f>
        <v>39966650</v>
      </c>
    </row>
    <row r="29" spans="1:7" ht="15.75" customHeight="1">
      <c r="A29" s="74"/>
      <c r="B29" s="68"/>
      <c r="C29" s="68"/>
      <c r="D29" s="68" t="s">
        <v>868</v>
      </c>
      <c r="E29" s="304" t="s">
        <v>1044</v>
      </c>
      <c r="F29" s="198">
        <f>SUMIF('R1'!$E$2:$E$719,$D29,'R1'!G$2:G$719)+SUMIF('R2'!$E$2:$E$653,$D29,'R2'!G$2:G$653)+SUMIF('R3'!$E$2:$E$708,$D29,'R3'!G$2:G$708)+SUMIF('R4'!$E$2:$E$674,$D29,'R4'!G$2:G$674)+SUMIF('R5'!$E$2:$E$726,$D29,'R5'!G$2:G$726)+SUMIF('R6'!$E$2:$E$729,$D29,'R6'!G$2:G$729)+SUMIF('R7'!$E$2:$E$708,$D29,'R7'!G$2:G$708)+SUMIF('R8'!$E$2:$E$636,$D29,'R8'!G$2:G$636)+SUMIF('R9'!$E$2:$E$645,$D29,'R9'!G$2:G$645)</f>
        <v>321400</v>
      </c>
      <c r="G29" s="27">
        <f>SUMIF('R1'!$E$2:$E$719,$D29,'R1'!H$2:H$719)+SUMIF('R2'!$E$2:$E$653,$D29,'R2'!H$2:H$653)+SUMIF('R3'!$E$2:$E$708,$D29,'R3'!H$2:H$708)+SUMIF('R4'!$E$2:$E$674,$D29,'R4'!H$2:H$674)+SUMIF('R5'!$E$2:$E$726,$D29,'R5'!H$2:H$726)+SUMIF('R6'!$E$2:$E$729,$D29,'R6'!H$2:H$729)+SUMIF('R7'!$E$2:$E$708,$D29,'R7'!H$2:H$708)+SUMIF('R8'!$E$2:$E$636,$D29,'R8'!H$2:H$636)+SUMIF('R9'!$E$2:$E$645,$D29,'R9'!H$2:H$645)</f>
        <v>1151000</v>
      </c>
    </row>
    <row r="30" spans="1:8" s="26" customFormat="1" ht="15.75" customHeight="1">
      <c r="A30" s="98"/>
      <c r="B30" s="75"/>
      <c r="C30" s="75"/>
      <c r="D30" s="75" t="s">
        <v>869</v>
      </c>
      <c r="E30" s="345" t="s">
        <v>1008</v>
      </c>
      <c r="F30" s="198">
        <f>SUMIF('R1'!$E$2:$E$719,$D30,'R1'!G$2:G$719)+SUMIF('R2'!$E$2:$E$653,$D30,'R2'!G$2:G$653)+SUMIF('R3'!$E$2:$E$708,$D30,'R3'!G$2:G$708)+SUMIF('R4'!$E$2:$E$674,$D30,'R4'!G$2:G$674)+SUMIF('R5'!$E$2:$E$726,$D30,'R5'!G$2:G$726)+SUMIF('R6'!$E$2:$E$729,$D30,'R6'!G$2:G$729)+SUMIF('R7'!$E$2:$E$708,$D30,'R7'!G$2:G$708)+SUMIF('R8'!$E$2:$E$636,$D30,'R8'!G$2:G$636)+SUMIF('R9'!$E$2:$E$645,$D30,'R9'!G$2:G$645)</f>
        <v>226500</v>
      </c>
      <c r="G30" s="27">
        <f>SUMIF('R1'!$E$2:$E$719,$D30,'R1'!H$2:H$719)+SUMIF('R2'!$E$2:$E$653,$D30,'R2'!H$2:H$653)+SUMIF('R3'!$E$2:$E$708,$D30,'R3'!H$2:H$708)+SUMIF('R4'!$E$2:$E$674,$D30,'R4'!H$2:H$674)+SUMIF('R5'!$E$2:$E$726,$D30,'R5'!H$2:H$726)+SUMIF('R6'!$E$2:$E$729,$D30,'R6'!H$2:H$729)+SUMIF('R7'!$E$2:$E$708,$D30,'R7'!H$2:H$708)+SUMIF('R8'!$E$2:$E$636,$D30,'R8'!H$2:H$636)+SUMIF('R9'!$E$2:$E$645,$D30,'R9'!H$2:H$645)</f>
        <v>1227974</v>
      </c>
      <c r="H30" s="335"/>
    </row>
    <row r="31" spans="1:7" ht="15.75" customHeight="1">
      <c r="A31" s="74"/>
      <c r="B31" s="51"/>
      <c r="C31" s="51"/>
      <c r="D31" s="51" t="s">
        <v>870</v>
      </c>
      <c r="E31" s="304" t="s">
        <v>654</v>
      </c>
      <c r="F31" s="198">
        <f>SUMIF('R1'!$E$2:$E$719,$D31,'R1'!G$2:G$719)+SUMIF('R2'!$E$2:$E$653,$D31,'R2'!G$2:G$653)+SUMIF('R3'!$E$2:$E$708,$D31,'R3'!G$2:G$708)+SUMIF('R4'!$E$2:$E$674,$D31,'R4'!G$2:G$674)+SUMIF('R5'!$E$2:$E$726,$D31,'R5'!G$2:G$726)+SUMIF('R6'!$E$2:$E$729,$D31,'R6'!G$2:G$729)+SUMIF('R7'!$E$2:$E$708,$D31,'R7'!G$2:G$708)+SUMIF('R8'!$E$2:$E$636,$D31,'R8'!G$2:G$636)+SUMIF('R9'!$E$2:$E$645,$D31,'R9'!G$2:G$645)</f>
        <v>3840000</v>
      </c>
      <c r="G31" s="27">
        <f>SUMIF('R1'!$E$2:$E$719,$D31,'R1'!H$2:H$719)+SUMIF('R2'!$E$2:$E$653,$D31,'R2'!H$2:H$653)+SUMIF('R3'!$E$2:$E$708,$D31,'R3'!H$2:H$708)+SUMIF('R4'!$E$2:$E$674,$D31,'R4'!H$2:H$674)+SUMIF('R5'!$E$2:$E$726,$D31,'R5'!H$2:H$726)+SUMIF('R6'!$E$2:$E$729,$D31,'R6'!H$2:H$729)+SUMIF('R7'!$E$2:$E$708,$D31,'R7'!H$2:H$708)+SUMIF('R8'!$E$2:$E$636,$D31,'R8'!H$2:H$636)+SUMIF('R9'!$E$2:$E$645,$D31,'R9'!H$2:H$645)</f>
        <v>5173000</v>
      </c>
    </row>
    <row r="32" spans="1:8" s="26" customFormat="1" ht="15.75" customHeight="1">
      <c r="A32" s="98"/>
      <c r="B32" s="85"/>
      <c r="C32" s="85"/>
      <c r="D32" s="85" t="s">
        <v>871</v>
      </c>
      <c r="E32" s="345" t="s">
        <v>872</v>
      </c>
      <c r="F32" s="198">
        <f>SUMIF('R1'!$E$2:$E$719,$D32,'R1'!G$2:G$719)+SUMIF('R2'!$E$2:$E$653,$D32,'R2'!G$2:G$653)+SUMIF('R3'!$E$2:$E$708,$D32,'R3'!G$2:G$708)+SUMIF('R4'!$E$2:$E$674,$D32,'R4'!G$2:G$674)+SUMIF('R5'!$E$2:$E$726,$D32,'R5'!G$2:G$726)+SUMIF('R6'!$E$2:$E$729,$D32,'R6'!G$2:G$729)+SUMIF('R7'!$E$2:$E$708,$D32,'R7'!G$2:G$708)+SUMIF('R8'!$E$2:$E$636,$D32,'R8'!G$2:G$636)+SUMIF('R9'!$E$2:$E$645,$D32,'R9'!G$2:G$645)</f>
        <v>48000</v>
      </c>
      <c r="G32" s="27">
        <f>SUMIF('R1'!$E$2:$E$719,$D32,'R1'!H$2:H$719)+SUMIF('R2'!$E$2:$E$653,$D32,'R2'!H$2:H$653)+SUMIF('R3'!$E$2:$E$708,$D32,'R3'!H$2:H$708)+SUMIF('R4'!$E$2:$E$674,$D32,'R4'!H$2:H$674)+SUMIF('R5'!$E$2:$E$726,$D32,'R5'!H$2:H$726)+SUMIF('R6'!$E$2:$E$729,$D32,'R6'!H$2:H$729)+SUMIF('R7'!$E$2:$E$708,$D32,'R7'!H$2:H$708)+SUMIF('R8'!$E$2:$E$636,$D32,'R8'!H$2:H$636)+SUMIF('R9'!$E$2:$E$645,$D32,'R9'!H$2:H$645)</f>
        <v>56000</v>
      </c>
      <c r="H32" s="335"/>
    </row>
    <row r="33" spans="1:7" ht="15.75" customHeight="1">
      <c r="A33" s="74"/>
      <c r="B33" s="68"/>
      <c r="C33" s="68"/>
      <c r="D33" s="68" t="s">
        <v>873</v>
      </c>
      <c r="E33" s="304" t="s">
        <v>874</v>
      </c>
      <c r="F33" s="198">
        <f>SUMIF('R1'!$E$2:$E$719,$D33,'R1'!G$2:G$719)+SUMIF('R2'!$E$2:$E$653,$D33,'R2'!G$2:G$653)+SUMIF('R3'!$E$2:$E$708,$D33,'R3'!G$2:G$708)+SUMIF('R4'!$E$2:$E$674,$D33,'R4'!G$2:G$674)+SUMIF('R5'!$E$2:$E$726,$D33,'R5'!G$2:G$726)+SUMIF('R6'!$E$2:$E$729,$D33,'R6'!G$2:G$729)+SUMIF('R7'!$E$2:$E$708,$D33,'R7'!G$2:G$708)+SUMIF('R8'!$E$2:$E$636,$D33,'R8'!G$2:G$636)+SUMIF('R9'!$E$2:$E$645,$D33,'R9'!G$2:G$645)</f>
        <v>152100</v>
      </c>
      <c r="G33" s="27">
        <f>SUMIF('R1'!$E$2:$E$719,$D33,'R1'!H$2:H$719)+SUMIF('R2'!$E$2:$E$653,$D33,'R2'!H$2:H$653)+SUMIF('R3'!$E$2:$E$708,$D33,'R3'!H$2:H$708)+SUMIF('R4'!$E$2:$E$674,$D33,'R4'!H$2:H$674)+SUMIF('R5'!$E$2:$E$726,$D33,'R5'!H$2:H$726)+SUMIF('R6'!$E$2:$E$729,$D33,'R6'!H$2:H$729)+SUMIF('R7'!$E$2:$E$708,$D33,'R7'!H$2:H$708)+SUMIF('R8'!$E$2:$E$636,$D33,'R8'!H$2:H$636)+SUMIF('R9'!$E$2:$E$645,$D33,'R9'!H$2:H$645)</f>
        <v>278000</v>
      </c>
    </row>
    <row r="34" spans="1:7" ht="15.75" customHeight="1">
      <c r="A34" s="74"/>
      <c r="B34" s="45"/>
      <c r="C34" s="53" t="s">
        <v>875</v>
      </c>
      <c r="D34" s="51"/>
      <c r="E34" s="423" t="s">
        <v>1005</v>
      </c>
      <c r="F34" s="199">
        <f>SUM(F35:F39)</f>
        <v>13765672</v>
      </c>
      <c r="G34" s="49">
        <f>SUM(G35:G39)</f>
        <v>13336676</v>
      </c>
    </row>
    <row r="35" spans="1:7" ht="15.75" customHeight="1">
      <c r="A35" s="74"/>
      <c r="B35" s="45"/>
      <c r="C35" s="51"/>
      <c r="D35" s="51" t="s">
        <v>876</v>
      </c>
      <c r="E35" s="304" t="s">
        <v>722</v>
      </c>
      <c r="F35" s="198">
        <f>SUMIF('R1'!$E$2:$E$719,$D35,'R1'!G$2:G$719)+SUMIF('R2'!$E$2:$E$653,$D35,'R2'!G$2:G$653)+SUMIF('R3'!$E$2:$E$708,$D35,'R3'!G$2:G$708)+SUMIF('R4'!$E$2:$E$674,$D35,'R4'!G$2:G$674)+SUMIF('R5'!$E$2:$E$726,$D35,'R5'!G$2:G$726)+SUMIF('R6'!$E$2:$E$729,$D35,'R6'!G$2:G$729)+SUMIF('R7'!$E$2:$E$708,$D35,'R7'!G$2:G$708)+SUMIF('R8'!$E$2:$E$636,$D35,'R8'!G$2:G$636)+SUMIF('R9'!$E$2:$E$645,$D35,'R9'!G$2:G$645)</f>
        <v>2340900</v>
      </c>
      <c r="G35" s="27">
        <f>SUMIF('R1'!$E$2:$E$719,$D35,'R1'!H$2:H$719)+SUMIF('R2'!$E$2:$E$653,$D35,'R2'!H$2:H$653)+SUMIF('R3'!$E$2:$E$708,$D35,'R3'!H$2:H$708)+SUMIF('R4'!$E$2:$E$674,$D35,'R4'!H$2:H$674)+SUMIF('R5'!$E$2:$E$726,$D35,'R5'!H$2:H$726)+SUMIF('R6'!$E$2:$E$729,$D35,'R6'!H$2:H$729)+SUMIF('R7'!$E$2:$E$708,$D35,'R7'!H$2:H$708)+SUMIF('R8'!$E$2:$E$636,$D35,'R8'!H$2:H$636)+SUMIF('R9'!$E$2:$E$645,$D35,'R9'!H$2:H$645)</f>
        <v>2682727</v>
      </c>
    </row>
    <row r="36" spans="1:7" ht="15.75" customHeight="1">
      <c r="A36" s="74"/>
      <c r="B36" s="68"/>
      <c r="C36" s="68"/>
      <c r="D36" s="68" t="s">
        <v>879</v>
      </c>
      <c r="E36" s="304" t="s">
        <v>880</v>
      </c>
      <c r="F36" s="198">
        <f>SUMIF('R1'!$E$2:$E$719,$D36,'R1'!G$2:G$719)+SUMIF('R2'!$E$2:$E$653,$D36,'R2'!G$2:G$653)+SUMIF('R3'!$E$2:$E$708,$D36,'R3'!G$2:G$708)+SUMIF('R4'!$E$2:$E$674,$D36,'R4'!G$2:G$674)+SUMIF('R5'!$E$2:$E$726,$D36,'R5'!G$2:G$726)+SUMIF('R6'!$E$2:$E$729,$D36,'R6'!G$2:G$729)+SUMIF('R7'!$E$2:$E$708,$D36,'R7'!G$2:G$708)+SUMIF('R8'!$E$2:$E$636,$D36,'R8'!G$2:G$636)+SUMIF('R9'!$E$2:$E$645,$D36,'R9'!G$2:G$645)</f>
        <v>685000</v>
      </c>
      <c r="G36" s="27">
        <f>SUMIF('R1'!$E$2:$E$719,$D36,'R1'!H$2:H$719)+SUMIF('R2'!$E$2:$E$653,$D36,'R2'!H$2:H$653)+SUMIF('R3'!$E$2:$E$708,$D36,'R3'!H$2:H$708)+SUMIF('R4'!$E$2:$E$674,$D36,'R4'!H$2:H$674)+SUMIF('R5'!$E$2:$E$726,$D36,'R5'!H$2:H$726)+SUMIF('R6'!$E$2:$E$729,$D36,'R6'!H$2:H$729)+SUMIF('R7'!$E$2:$E$708,$D36,'R7'!H$2:H$708)+SUMIF('R8'!$E$2:$E$636,$D36,'R8'!H$2:H$636)+SUMIF('R9'!$E$2:$E$645,$D36,'R9'!H$2:H$645)</f>
        <v>732000</v>
      </c>
    </row>
    <row r="37" spans="1:7" ht="15.75" customHeight="1">
      <c r="A37" s="74"/>
      <c r="B37" s="45"/>
      <c r="C37" s="51"/>
      <c r="D37" s="51" t="s">
        <v>881</v>
      </c>
      <c r="E37" s="304" t="s">
        <v>882</v>
      </c>
      <c r="F37" s="198">
        <f>SUMIF('R1'!$E$2:$E$719,$D37,'R1'!G$2:G$719)+SUMIF('R2'!$E$2:$E$653,$D37,'R2'!G$2:G$653)+SUMIF('R3'!$E$2:$E$708,$D37,'R3'!G$2:G$708)+SUMIF('R4'!$E$2:$E$674,$D37,'R4'!G$2:G$674)+SUMIF('R5'!$E$2:$E$726,$D37,'R5'!G$2:G$726)+SUMIF('R6'!$E$2:$E$729,$D37,'R6'!G$2:G$729)+SUMIF('R7'!$E$2:$E$708,$D37,'R7'!G$2:G$708)+SUMIF('R8'!$E$2:$E$636,$D37,'R8'!G$2:G$636)+SUMIF('R9'!$E$2:$E$645,$D37,'R9'!G$2:G$645)</f>
        <v>577500</v>
      </c>
      <c r="G37" s="27">
        <f>SUMIF('R1'!$E$2:$E$719,$D37,'R1'!H$2:H$719)+SUMIF('R2'!$E$2:$E$653,$D37,'R2'!H$2:H$653)+SUMIF('R3'!$E$2:$E$708,$D37,'R3'!H$2:H$708)+SUMIF('R4'!$E$2:$E$674,$D37,'R4'!H$2:H$674)+SUMIF('R5'!$E$2:$E$726,$D37,'R5'!H$2:H$726)+SUMIF('R6'!$E$2:$E$729,$D37,'R6'!H$2:H$729)+SUMIF('R7'!$E$2:$E$708,$D37,'R7'!H$2:H$708)+SUMIF('R8'!$E$2:$E$636,$D37,'R8'!H$2:H$636)+SUMIF('R9'!$E$2:$E$645,$D37,'R9'!H$2:H$645)</f>
        <v>544000</v>
      </c>
    </row>
    <row r="38" spans="1:7" ht="15.75" customHeight="1">
      <c r="A38" s="74"/>
      <c r="B38" s="45"/>
      <c r="C38" s="51"/>
      <c r="D38" s="135" t="s">
        <v>481</v>
      </c>
      <c r="E38" s="304" t="s">
        <v>482</v>
      </c>
      <c r="F38" s="198">
        <f>SUMIF('R1'!$E$2:$E$719,$D38,'R1'!G$2:G$719)+SUMIF('R2'!$E$2:$E$653,$D38,'R2'!G$2:G$653)+SUMIF('R3'!$E$2:$E$708,$D38,'R3'!G$2:G$708)+SUMIF('R4'!$E$2:$E$674,$D38,'R4'!G$2:G$674)+SUMIF('R5'!$E$2:$E$726,$D38,'R5'!G$2:G$726)+SUMIF('R6'!$E$2:$E$729,$D38,'R6'!G$2:G$729)+SUMIF('R7'!$E$2:$E$708,$D38,'R7'!G$2:G$708)+SUMIF('R8'!$E$2:$E$636,$D38,'R8'!G$2:G$636)+SUMIF('R9'!$E$2:$E$645,$D38,'R9'!G$2:G$645)</f>
        <v>6000</v>
      </c>
      <c r="G38" s="27">
        <f>SUMIF('R1'!$E$2:$E$719,$D38,'R1'!H$2:H$719)+SUMIF('R2'!$E$2:$E$653,$D38,'R2'!H$2:H$653)+SUMIF('R3'!$E$2:$E$708,$D38,'R3'!H$2:H$708)+SUMIF('R4'!$E$2:$E$674,$D38,'R4'!H$2:H$674)+SUMIF('R5'!$E$2:$E$726,$D38,'R5'!H$2:H$726)+SUMIF('R6'!$E$2:$E$729,$D38,'R6'!H$2:H$729)+SUMIF('R7'!$E$2:$E$708,$D38,'R7'!H$2:H$708)+SUMIF('R8'!$E$2:$E$636,$D38,'R8'!H$2:H$636)+SUMIF('R9'!$E$2:$E$645,$D38,'R9'!H$2:H$645)</f>
        <v>6077</v>
      </c>
    </row>
    <row r="39" spans="1:7" ht="15.75" customHeight="1">
      <c r="A39" s="74"/>
      <c r="B39" s="51"/>
      <c r="C39" s="51"/>
      <c r="D39" s="51" t="s">
        <v>883</v>
      </c>
      <c r="E39" s="304" t="s">
        <v>642</v>
      </c>
      <c r="F39" s="198">
        <f>SUMIF('R1'!$E$2:$E$719,$D39,'R1'!G$2:G$719)+SUMIF('R2'!$E$2:$E$653,$D39,'R2'!G$2:G$653)+SUMIF('R3'!$E$2:$E$708,$D39,'R3'!G$2:G$708)+SUMIF('R4'!$E$2:$E$674,$D39,'R4'!G$2:G$674)+SUMIF('R5'!$E$2:$E$726,$D39,'R5'!G$2:G$726)+SUMIF('R6'!$E$2:$E$729,$D39,'R6'!G$2:G$729)+SUMIF('R7'!$E$2:$E$708,$D39,'R7'!G$2:G$708)+SUMIF('R8'!$E$2:$E$636,$D39,'R8'!G$2:G$636)+SUMIF('R9'!$E$2:$E$645,$D39,'R9'!G$2:G$645)</f>
        <v>10156272</v>
      </c>
      <c r="G39" s="27">
        <f>SUMIF('R1'!$E$2:$E$719,$D39,'R1'!H$2:H$719)+SUMIF('R2'!$E$2:$E$653,$D39,'R2'!H$2:H$653)+SUMIF('R3'!$E$2:$E$708,$D39,'R3'!H$2:H$708)+SUMIF('R4'!$E$2:$E$674,$D39,'R4'!H$2:H$674)+SUMIF('R5'!$E$2:$E$726,$D39,'R5'!H$2:H$726)+SUMIF('R6'!$E$2:$E$729,$D39,'R6'!H$2:H$729)+SUMIF('R7'!$E$2:$E$708,$D39,'R7'!H$2:H$708)+SUMIF('R8'!$E$2:$E$636,$D39,'R8'!H$2:H$636)+SUMIF('R9'!$E$2:$E$645,$D39,'R9'!H$2:H$645)</f>
        <v>9371872</v>
      </c>
    </row>
    <row r="40" spans="1:7" ht="15.75" customHeight="1">
      <c r="A40" s="74"/>
      <c r="B40" s="44" t="s">
        <v>885</v>
      </c>
      <c r="C40" s="86"/>
      <c r="D40" s="86"/>
      <c r="E40" s="422" t="s">
        <v>926</v>
      </c>
      <c r="F40" s="196">
        <f>+F41+F43</f>
        <v>1674700</v>
      </c>
      <c r="G40" s="37">
        <f>+G41+G43</f>
        <v>3084400</v>
      </c>
    </row>
    <row r="41" spans="1:7" ht="15.75" customHeight="1">
      <c r="A41" s="74"/>
      <c r="B41" s="51"/>
      <c r="C41" s="86" t="s">
        <v>927</v>
      </c>
      <c r="D41" s="68"/>
      <c r="E41" s="423" t="s">
        <v>928</v>
      </c>
      <c r="F41" s="199">
        <f>+F42</f>
        <v>1150000</v>
      </c>
      <c r="G41" s="49">
        <f>+G42</f>
        <v>2300000</v>
      </c>
    </row>
    <row r="42" spans="1:7" ht="30.75" customHeight="1">
      <c r="A42" s="74"/>
      <c r="B42" s="51"/>
      <c r="C42" s="68"/>
      <c r="D42" s="68" t="s">
        <v>929</v>
      </c>
      <c r="E42" s="304" t="s">
        <v>641</v>
      </c>
      <c r="F42" s="198">
        <f>SUMIF('R1'!$E$2:$E$719,$D42,'R1'!G$2:G$719)+SUMIF('R2'!$E$2:$E$653,$D42,'R2'!G$2:G$653)+SUMIF('R3'!$E$2:$E$708,$D42,'R3'!G$2:G$708)+SUMIF('R4'!$E$2:$E$674,$D42,'R4'!G$2:G$674)+SUMIF('R5'!$E$2:$E$726,$D42,'R5'!G$2:G$726)+SUMIF('R6'!$E$2:$E$729,$D42,'R6'!G$2:G$729)+SUMIF('R7'!$E$2:$E$708,$D42,'R7'!G$2:G$708)+SUMIF('R8'!$E$2:$E$636,$D42,'R8'!G$2:G$636)+SUMIF('R9'!$E$2:$E$645,$D42,'R9'!G$2:G$645)</f>
        <v>1150000</v>
      </c>
      <c r="G42" s="27">
        <f>SUMIF('R1'!$E$2:$E$719,$D42,'R1'!H$2:H$719)+SUMIF('R2'!$E$2:$E$653,$D42,'R2'!H$2:H$653)+SUMIF('R3'!$E$2:$E$708,$D42,'R3'!H$2:H$708)+SUMIF('R4'!$E$2:$E$674,$D42,'R4'!H$2:H$674)+SUMIF('R5'!$E$2:$E$726,$D42,'R5'!H$2:H$726)+SUMIF('R6'!$E$2:$E$729,$D42,'R6'!H$2:H$729)+SUMIF('R7'!$E$2:$E$708,$D42,'R7'!H$2:H$708)+SUMIF('R8'!$E$2:$E$636,$D42,'R8'!H$2:H$636)+SUMIF('R9'!$E$2:$E$645,$D42,'R9'!H$2:H$645)</f>
        <v>2300000</v>
      </c>
    </row>
    <row r="43" spans="1:7" ht="15.75" customHeight="1">
      <c r="A43" s="74"/>
      <c r="B43" s="44"/>
      <c r="C43" s="86" t="s">
        <v>930</v>
      </c>
      <c r="D43" s="86"/>
      <c r="E43" s="423" t="s">
        <v>931</v>
      </c>
      <c r="F43" s="199">
        <f>+F44+F45</f>
        <v>524700</v>
      </c>
      <c r="G43" s="49">
        <f>+G44+G45</f>
        <v>784400</v>
      </c>
    </row>
    <row r="44" spans="1:7" ht="15.75" customHeight="1">
      <c r="A44" s="74"/>
      <c r="B44" s="44"/>
      <c r="C44" s="68"/>
      <c r="D44" s="68" t="s">
        <v>932</v>
      </c>
      <c r="E44" s="304" t="s">
        <v>933</v>
      </c>
      <c r="F44" s="198">
        <f>SUMIF('R1'!$E$2:$E$719,$D44,'R1'!G$2:G$719)+SUMIF('R2'!$E$2:$E$653,$D44,'R2'!G$2:G$653)+SUMIF('R3'!$E$2:$E$708,$D44,'R3'!G$2:G$708)+SUMIF('R4'!$E$2:$E$674,$D44,'R4'!G$2:G$674)+SUMIF('R5'!$E$2:$E$726,$D44,'R5'!G$2:G$726)+SUMIF('R6'!$E$2:$E$729,$D44,'R6'!G$2:G$729)+SUMIF('R7'!$E$2:$E$708,$D44,'R7'!G$2:G$708)+SUMIF('R8'!$E$2:$E$636,$D44,'R8'!G$2:G$636)+SUMIF('R9'!$E$2:$E$645,$D44,'R9'!G$2:G$645)</f>
        <v>504200</v>
      </c>
      <c r="G44" s="27">
        <f>SUMIF('R1'!$E$2:$E$719,$D44,'R1'!H$2:H$719)+SUMIF('R2'!$E$2:$E$653,$D44,'R2'!H$2:H$653)+SUMIF('R3'!$E$2:$E$708,$D44,'R3'!H$2:H$708)+SUMIF('R4'!$E$2:$E$674,$D44,'R4'!H$2:H$674)+SUMIF('R5'!$E$2:$E$726,$D44,'R5'!H$2:H$726)+SUMIF('R6'!$E$2:$E$729,$D44,'R6'!H$2:H$729)+SUMIF('R7'!$E$2:$E$708,$D44,'R7'!H$2:H$708)+SUMIF('R8'!$E$2:$E$636,$D44,'R8'!H$2:H$636)+SUMIF('R9'!$E$2:$E$645,$D44,'R9'!H$2:H$645)</f>
        <v>763400</v>
      </c>
    </row>
    <row r="45" spans="1:7" ht="15.75" customHeight="1">
      <c r="A45" s="74"/>
      <c r="B45" s="68"/>
      <c r="C45" s="68"/>
      <c r="D45" s="68" t="s">
        <v>934</v>
      </c>
      <c r="E45" s="304" t="s">
        <v>935</v>
      </c>
      <c r="F45" s="198">
        <f>SUMIF('R1'!$E$2:$E$719,$D45,'R1'!G$2:G$719)+SUMIF('R2'!$E$2:$E$653,$D45,'R2'!G$2:G$653)+SUMIF('R3'!$E$2:$E$708,$D45,'R3'!G$2:G$708)+SUMIF('R4'!$E$2:$E$674,$D45,'R4'!G$2:G$674)+SUMIF('R5'!$E$2:$E$726,$D45,'R5'!G$2:G$726)+SUMIF('R6'!$E$2:$E$729,$D45,'R6'!G$2:G$729)+SUMIF('R7'!$E$2:$E$708,$D45,'R7'!G$2:G$708)+SUMIF('R8'!$E$2:$E$636,$D45,'R8'!G$2:G$636)+SUMIF('R9'!$E$2:$E$645,$D45,'R9'!G$2:G$645)</f>
        <v>20500</v>
      </c>
      <c r="G45" s="27">
        <f>SUMIF('R1'!$E$2:$E$719,$D45,'R1'!H$2:H$719)+SUMIF('R2'!$E$2:$E$653,$D45,'R2'!H$2:H$653)+SUMIF('R3'!$E$2:$E$708,$D45,'R3'!H$2:H$708)+SUMIF('R4'!$E$2:$E$674,$D45,'R4'!H$2:H$674)+SUMIF('R5'!$E$2:$E$726,$D45,'R5'!H$2:H$726)+SUMIF('R6'!$E$2:$E$729,$D45,'R6'!H$2:H$729)+SUMIF('R7'!$E$2:$E$708,$D45,'R7'!H$2:H$708)+SUMIF('R8'!$E$2:$E$636,$D45,'R8'!H$2:H$636)+SUMIF('R9'!$E$2:$E$645,$D45,'R9'!H$2:H$645)</f>
        <v>21000</v>
      </c>
    </row>
    <row r="46" spans="1:7" ht="15.75" customHeight="1">
      <c r="A46" s="74"/>
      <c r="B46" s="45" t="s">
        <v>936</v>
      </c>
      <c r="C46" s="24"/>
      <c r="D46" s="24"/>
      <c r="E46" s="422" t="s">
        <v>937</v>
      </c>
      <c r="F46" s="196">
        <f>+F47+F49</f>
        <v>14917900</v>
      </c>
      <c r="G46" s="37">
        <f>+G47+G49</f>
        <v>16481640</v>
      </c>
    </row>
    <row r="47" spans="1:7" ht="15.75" customHeight="1">
      <c r="A47" s="74"/>
      <c r="B47" s="51"/>
      <c r="C47" s="53" t="s">
        <v>938</v>
      </c>
      <c r="D47" s="51"/>
      <c r="E47" s="423" t="s">
        <v>939</v>
      </c>
      <c r="F47" s="199">
        <f>+F48</f>
        <v>14287900</v>
      </c>
      <c r="G47" s="49">
        <f>+G48</f>
        <v>15681640</v>
      </c>
    </row>
    <row r="48" spans="1:7" ht="15.75" customHeight="1">
      <c r="A48" s="74"/>
      <c r="B48" s="51"/>
      <c r="C48" s="51"/>
      <c r="D48" s="51" t="s">
        <v>940</v>
      </c>
      <c r="E48" s="304" t="s">
        <v>1029</v>
      </c>
      <c r="F48" s="198">
        <f>SUMIF('R1'!$E$2:$E$719,$D48,'R1'!G$2:G$719)+SUMIF('R2'!$E$2:$E$653,$D48,'R2'!G$2:G$653)+SUMIF('R3'!$E$2:$E$708,$D48,'R3'!G$2:G$708)+SUMIF('R4'!$E$2:$E$674,$D48,'R4'!G$2:G$674)+SUMIF('R5'!$E$2:$E$726,$D48,'R5'!G$2:G$726)+SUMIF('R6'!$E$2:$E$729,$D48,'R6'!G$2:G$729)+SUMIF('R7'!$E$2:$E$708,$D48,'R7'!G$2:G$708)+SUMIF('R8'!$E$2:$E$636,$D48,'R8'!G$2:G$636)+SUMIF('R9'!$E$2:$E$645,$D48,'R9'!G$2:G$645)</f>
        <v>14287900</v>
      </c>
      <c r="G48" s="27">
        <f>SUMIF('R1'!$E$2:$E$719,$D48,'R1'!H$2:H$719)+SUMIF('R2'!$E$2:$E$653,$D48,'R2'!H$2:H$653)+SUMIF('R3'!$E$2:$E$708,$D48,'R3'!H$2:H$708)+SUMIF('R4'!$E$2:$E$674,$D48,'R4'!H$2:H$674)+SUMIF('R5'!$E$2:$E$726,$D48,'R5'!H$2:H$726)+SUMIF('R6'!$E$2:$E$729,$D48,'R6'!H$2:H$729)+SUMIF('R7'!$E$2:$E$708,$D48,'R7'!H$2:H$708)+SUMIF('R8'!$E$2:$E$636,$D48,'R8'!H$2:H$636)+SUMIF('R9'!$E$2:$E$645,$D48,'R9'!H$2:H$645)</f>
        <v>15681640</v>
      </c>
    </row>
    <row r="49" spans="1:7" ht="31.5" customHeight="1">
      <c r="A49" s="74"/>
      <c r="B49" s="44"/>
      <c r="C49" s="86" t="s">
        <v>941</v>
      </c>
      <c r="D49" s="86"/>
      <c r="E49" s="423" t="s">
        <v>1030</v>
      </c>
      <c r="F49" s="199">
        <f>SUM(F50)</f>
        <v>630000</v>
      </c>
      <c r="G49" s="49">
        <f>SUM(G50)</f>
        <v>800000</v>
      </c>
    </row>
    <row r="50" spans="1:7" ht="35.25" customHeight="1">
      <c r="A50" s="74"/>
      <c r="B50" s="44"/>
      <c r="C50" s="68"/>
      <c r="D50" s="68" t="s">
        <v>942</v>
      </c>
      <c r="E50" s="304" t="s">
        <v>1045</v>
      </c>
      <c r="F50" s="198">
        <f>SUMIF('R1'!$E$2:$E$719,$D50,'R1'!G$2:G$719)+SUMIF('R2'!$E$2:$E$653,$D50,'R2'!G$2:G$653)+SUMIF('R3'!$E$2:$E$708,$D50,'R3'!G$2:G$708)+SUMIF('R4'!$E$2:$E$674,$D50,'R4'!G$2:G$674)+SUMIF('R5'!$E$2:$E$726,$D50,'R5'!G$2:G$726)+SUMIF('R6'!$E$2:$E$729,$D50,'R6'!G$2:G$729)+SUMIF('R7'!$E$2:$E$708,$D50,'R7'!G$2:G$708)+SUMIF('R8'!$E$2:$E$636,$D50,'R8'!G$2:G$636)+SUMIF('R9'!$E$2:$E$645,$D50,'R9'!G$2:G$645)</f>
        <v>630000</v>
      </c>
      <c r="G50" s="27">
        <f>SUMIF('R1'!$E$2:$E$719,$D50,'R1'!H$2:H$719)+SUMIF('R2'!$E$2:$E$653,$D50,'R2'!H$2:H$653)+SUMIF('R3'!$E$2:$E$708,$D50,'R3'!H$2:H$708)+SUMIF('R4'!$E$2:$E$674,$D50,'R4'!H$2:H$674)+SUMIF('R5'!$E$2:$E$726,$D50,'R5'!H$2:H$726)+SUMIF('R6'!$E$2:$E$729,$D50,'R6'!H$2:H$729)+SUMIF('R7'!$E$2:$E$708,$D50,'R7'!H$2:H$708)+SUMIF('R8'!$E$2:$E$636,$D50,'R8'!H$2:H$636)+SUMIF('R9'!$E$2:$E$645,$D50,'R9'!H$2:H$645)</f>
        <v>800000</v>
      </c>
    </row>
    <row r="51" spans="1:7" ht="15.75">
      <c r="A51" s="74"/>
      <c r="B51" s="25" t="s">
        <v>943</v>
      </c>
      <c r="C51" s="129"/>
      <c r="D51" s="129"/>
      <c r="E51" s="422" t="s">
        <v>712</v>
      </c>
      <c r="F51" s="218">
        <f>SUM(F52)</f>
        <v>0</v>
      </c>
      <c r="G51" s="163">
        <f>SUM(G52)</f>
        <v>2060000</v>
      </c>
    </row>
    <row r="52" spans="1:7" ht="15.75">
      <c r="A52" s="74"/>
      <c r="B52" s="129"/>
      <c r="C52" s="129" t="s">
        <v>603</v>
      </c>
      <c r="D52" s="129"/>
      <c r="E52" s="423" t="s">
        <v>1260</v>
      </c>
      <c r="F52" s="200">
        <f>SUM(F53)</f>
        <v>0</v>
      </c>
      <c r="G52" s="162">
        <f>SUM(G53)</f>
        <v>2060000</v>
      </c>
    </row>
    <row r="53" spans="1:7" ht="15.75">
      <c r="A53" s="74"/>
      <c r="B53" s="146"/>
      <c r="C53" s="135"/>
      <c r="D53" s="135" t="s">
        <v>1261</v>
      </c>
      <c r="E53" s="304" t="s">
        <v>1262</v>
      </c>
      <c r="F53" s="198">
        <f>SUMIF('R1'!$E$2:$E$719,$D53,'R1'!G$2:G$719)+SUMIF('R2'!$E$2:$E$653,$D53,'R2'!G$2:G$653)+SUMIF('R3'!$E$2:$E$708,$D53,'R3'!G$2:G$708)+SUMIF('R4'!$E$2:$E$674,$D53,'R4'!G$2:G$674)+SUMIF('R5'!$E$2:$E$726,$D53,'R5'!G$2:G$726)+SUMIF('R6'!$E$2:$E$729,$D53,'R6'!G$2:G$729)+SUMIF('R7'!$E$2:$E$708,$D53,'R7'!G$2:G$708)+SUMIF('R8'!$E$2:$E$636,$D53,'R8'!G$2:G$636)+SUMIF('R9'!$E$2:$E$645,$D53,'R9'!G$2:G$645)</f>
        <v>0</v>
      </c>
      <c r="G53" s="27">
        <f>SUMIF('R1'!$E$2:$E$719,$D53,'R1'!H$2:H$719)+SUMIF('R2'!$E$2:$E$653,$D53,'R2'!H$2:H$653)+SUMIF('R3'!$E$2:$E$708,$D53,'R3'!H$2:H$708)+SUMIF('R4'!$E$2:$E$674,$D53,'R4'!H$2:H$674)+SUMIF('R5'!$E$2:$E$726,$D53,'R5'!H$2:H$726)+SUMIF('R6'!$E$2:$E$729,$D53,'R6'!H$2:H$729)+SUMIF('R7'!$E$2:$E$708,$D53,'R7'!H$2:H$708)+SUMIF('R8'!$E$2:$E$636,$D53,'R8'!H$2:H$636)+SUMIF('R9'!$E$2:$E$645,$D53,'R9'!H$2:H$645)</f>
        <v>2060000</v>
      </c>
    </row>
    <row r="54" spans="1:8" s="17" customFormat="1" ht="30" customHeight="1">
      <c r="A54" s="70"/>
      <c r="B54" s="44" t="s">
        <v>944</v>
      </c>
      <c r="C54" s="86"/>
      <c r="D54" s="86"/>
      <c r="E54" s="422" t="s">
        <v>1033</v>
      </c>
      <c r="F54" s="196">
        <f>SUM(F55)</f>
        <v>10650000</v>
      </c>
      <c r="G54" s="37">
        <f>SUM(G55)</f>
        <v>12279800</v>
      </c>
      <c r="H54" s="330"/>
    </row>
    <row r="55" spans="1:8" s="55" customFormat="1" ht="15.75" customHeight="1">
      <c r="A55" s="87"/>
      <c r="B55" s="53"/>
      <c r="C55" s="86" t="s">
        <v>945</v>
      </c>
      <c r="D55" s="54"/>
      <c r="E55" s="423" t="s">
        <v>1034</v>
      </c>
      <c r="F55" s="199">
        <f>+F56+F57</f>
        <v>10650000</v>
      </c>
      <c r="G55" s="49">
        <f>+G56+G57</f>
        <v>12279800</v>
      </c>
      <c r="H55" s="337"/>
    </row>
    <row r="56" spans="1:8" s="17" customFormat="1" ht="15.75" customHeight="1">
      <c r="A56" s="70"/>
      <c r="B56" s="51"/>
      <c r="C56" s="86"/>
      <c r="D56" s="68" t="s">
        <v>946</v>
      </c>
      <c r="E56" s="304" t="s">
        <v>1047</v>
      </c>
      <c r="F56" s="198">
        <f>SUMIF('R1'!$E$2:$E$719,$D56,'R1'!G$2:G$719)+SUMIF('R2'!$E$2:$E$653,$D56,'R2'!G$2:G$653)+SUMIF('R3'!$E$2:$E$708,$D56,'R3'!G$2:G$708)+SUMIF('R4'!$E$2:$E$674,$D56,'R4'!G$2:G$674)+SUMIF('R5'!$E$2:$E$726,$D56,'R5'!G$2:G$726)+SUMIF('R6'!$E$2:$E$729,$D56,'R6'!G$2:G$729)+SUMIF('R7'!$E$2:$E$708,$D56,'R7'!G$2:G$708)+SUMIF('R8'!$E$2:$E$636,$D56,'R8'!G$2:G$636)+SUMIF('R9'!$E$2:$E$645,$D56,'R9'!G$2:G$645)</f>
        <v>10370000</v>
      </c>
      <c r="G56" s="27">
        <f>SUMIF('R1'!$E$2:$E$719,$D56,'R1'!H$2:H$719)+SUMIF('R2'!$E$2:$E$653,$D56,'R2'!H$2:H$653)+SUMIF('R3'!$E$2:$E$708,$D56,'R3'!H$2:H$708)+SUMIF('R4'!$E$2:$E$674,$D56,'R4'!H$2:H$674)+SUMIF('R5'!$E$2:$E$726,$D56,'R5'!H$2:H$726)+SUMIF('R6'!$E$2:$E$729,$D56,'R6'!H$2:H$729)+SUMIF('R7'!$E$2:$E$708,$D56,'R7'!H$2:H$708)+SUMIF('R8'!$E$2:$E$636,$D56,'R8'!H$2:H$636)+SUMIF('R9'!$E$2:$E$645,$D56,'R9'!H$2:H$645)</f>
        <v>6818000</v>
      </c>
      <c r="H56" s="330"/>
    </row>
    <row r="57" spans="1:7" ht="15.75" customHeight="1">
      <c r="A57" s="74"/>
      <c r="B57" s="44"/>
      <c r="C57" s="68"/>
      <c r="D57" s="68" t="s">
        <v>947</v>
      </c>
      <c r="E57" s="304" t="s">
        <v>1050</v>
      </c>
      <c r="F57" s="198">
        <f>SUMIF('R1'!$E$2:$E$719,$D57,'R1'!G$2:G$719)+SUMIF('R2'!$E$2:$E$653,$D57,'R2'!G$2:G$653)+SUMIF('R3'!$E$2:$E$708,$D57,'R3'!G$2:G$708)+SUMIF('R4'!$E$2:$E$674,$D57,'R4'!G$2:G$674)+SUMIF('R5'!$E$2:$E$726,$D57,'R5'!G$2:G$726)+SUMIF('R6'!$E$2:$E$729,$D57,'R6'!G$2:G$729)+SUMIF('R7'!$E$2:$E$708,$D57,'R7'!G$2:G$708)+SUMIF('R8'!$E$2:$E$636,$D57,'R8'!G$2:G$636)+SUMIF('R9'!$E$2:$E$645,$D57,'R9'!G$2:G$645)</f>
        <v>280000</v>
      </c>
      <c r="G57" s="27">
        <f>SUMIF('R1'!$E$2:$E$719,$D57,'R1'!H$2:H$719)+SUMIF('R2'!$E$2:$E$653,$D57,'R2'!H$2:H$653)+SUMIF('R3'!$E$2:$E$708,$D57,'R3'!H$2:H$708)+SUMIF('R4'!$E$2:$E$674,$D57,'R4'!H$2:H$674)+SUMIF('R5'!$E$2:$E$726,$D57,'R5'!H$2:H$726)+SUMIF('R6'!$E$2:$E$729,$D57,'R6'!H$2:H$729)+SUMIF('R7'!$E$2:$E$708,$D57,'R7'!H$2:H$708)+SUMIF('R8'!$E$2:$E$636,$D57,'R8'!H$2:H$636)+SUMIF('R9'!$E$2:$E$645,$D57,'R9'!H$2:H$645)</f>
        <v>5461800</v>
      </c>
    </row>
    <row r="58" spans="1:7" ht="15.75" customHeight="1">
      <c r="A58" s="74"/>
      <c r="B58" s="45" t="s">
        <v>948</v>
      </c>
      <c r="C58" s="86"/>
      <c r="D58" s="86"/>
      <c r="E58" s="422" t="s">
        <v>1020</v>
      </c>
      <c r="F58" s="196">
        <f>+F59+F66+F64+F69+F62</f>
        <v>48419974</v>
      </c>
      <c r="G58" s="37">
        <f>+G59+G66+G64+G69+G62</f>
        <v>49669600</v>
      </c>
    </row>
    <row r="59" spans="1:7" ht="15.75" customHeight="1">
      <c r="A59" s="74"/>
      <c r="B59" s="86"/>
      <c r="C59" s="86" t="s">
        <v>949</v>
      </c>
      <c r="D59" s="86"/>
      <c r="E59" s="423" t="s">
        <v>950</v>
      </c>
      <c r="F59" s="199">
        <f>+F60+F61</f>
        <v>45809974</v>
      </c>
      <c r="G59" s="49">
        <f>+G60+G61</f>
        <v>40489600</v>
      </c>
    </row>
    <row r="60" spans="1:7" ht="15.75" customHeight="1">
      <c r="A60" s="74"/>
      <c r="B60" s="86"/>
      <c r="C60" s="86"/>
      <c r="D60" s="68" t="s">
        <v>951</v>
      </c>
      <c r="E60" s="304" t="s">
        <v>1032</v>
      </c>
      <c r="F60" s="198">
        <f>SUMIF('R1'!$E$2:$E$719,$D60,'R1'!G$2:G$719)+SUMIF('R2'!$E$2:$E$653,$D60,'R2'!G$2:G$653)+SUMIF('R3'!$E$2:$E$708,$D60,'R3'!G$2:G$708)+SUMIF('R4'!$E$2:$E$674,$D60,'R4'!G$2:G$674)+SUMIF('R5'!$E$2:$E$726,$D60,'R5'!G$2:G$726)+SUMIF('R6'!$E$2:$E$729,$D60,'R6'!G$2:G$729)+SUMIF('R7'!$E$2:$E$708,$D60,'R7'!G$2:G$708)+SUMIF('R8'!$E$2:$E$636,$D60,'R8'!G$2:G$636)+SUMIF('R9'!$E$2:$E$645,$D60,'R9'!G$2:G$645)</f>
        <v>45767474</v>
      </c>
      <c r="G60" s="27">
        <f>SUMIF('R1'!$E$2:$E$719,$D60,'R1'!H$2:H$719)+SUMIF('R2'!$E$2:$E$653,$D60,'R2'!H$2:H$653)+SUMIF('R3'!$E$2:$E$708,$D60,'R3'!H$2:H$708)+SUMIF('R4'!$E$2:$E$674,$D60,'R4'!H$2:H$674)+SUMIF('R5'!$E$2:$E$726,$D60,'R5'!H$2:H$726)+SUMIF('R6'!$E$2:$E$729,$D60,'R6'!H$2:H$729)+SUMIF('R7'!$E$2:$E$708,$D60,'R7'!H$2:H$708)+SUMIF('R8'!$E$2:$E$636,$D60,'R8'!H$2:H$636)+SUMIF('R9'!$E$2:$E$645,$D60,'R9'!H$2:H$645)</f>
        <v>40426500</v>
      </c>
    </row>
    <row r="61" spans="1:7" ht="15.75" customHeight="1" thickBot="1">
      <c r="A61" s="167"/>
      <c r="B61" s="311"/>
      <c r="C61" s="311"/>
      <c r="D61" s="169" t="s">
        <v>1331</v>
      </c>
      <c r="E61" s="342" t="s">
        <v>1332</v>
      </c>
      <c r="F61" s="202">
        <f>SUMIF('R1'!$E$2:$E$719,$D61,'R1'!G$2:G$719)+SUMIF('R2'!$E$2:$E$653,$D61,'R2'!G$2:G$653)+SUMIF('R3'!$E$2:$E$708,$D61,'R3'!G$2:G$708)+SUMIF('R4'!$E$2:$E$674,$D61,'R4'!G$2:G$674)+SUMIF('R5'!$E$2:$E$726,$D61,'R5'!G$2:G$726)+SUMIF('R6'!$E$2:$E$729,$D61,'R6'!G$2:G$729)+SUMIF('R7'!$E$2:$E$708,$D61,'R7'!G$2:G$708)+SUMIF('R8'!$E$2:$E$636,$D61,'R8'!G$2:G$636)+SUMIF('R9'!$E$2:$E$645,$D61,'R9'!G$2:G$645)</f>
        <v>42500</v>
      </c>
      <c r="G61" s="102">
        <f>SUMIF('R1'!$E$2:$E$719,$D61,'R1'!H$2:H$719)+SUMIF('R2'!$E$2:$E$653,$D61,'R2'!H$2:H$653)+SUMIF('R3'!$E$2:$E$708,$D61,'R3'!H$2:H$708)+SUMIF('R4'!$E$2:$E$674,$D61,'R4'!H$2:H$674)+SUMIF('R5'!$E$2:$E$726,$D61,'R5'!H$2:H$726)+SUMIF('R6'!$E$2:$E$729,$D61,'R6'!H$2:H$729)+SUMIF('R7'!$E$2:$E$708,$D61,'R7'!H$2:H$708)+SUMIF('R8'!$E$2:$E$636,$D61,'R8'!H$2:H$636)+SUMIF('R9'!$E$2:$E$645,$D61,'R9'!H$2:H$645)</f>
        <v>63100</v>
      </c>
    </row>
    <row r="62" spans="1:7" ht="15.75" customHeight="1">
      <c r="A62" s="74"/>
      <c r="B62" s="86"/>
      <c r="C62" s="129" t="s">
        <v>550</v>
      </c>
      <c r="D62" s="129"/>
      <c r="E62" s="423" t="s">
        <v>546</v>
      </c>
      <c r="F62" s="200">
        <f>SUM(F63)</f>
        <v>0</v>
      </c>
      <c r="G62" s="162">
        <f>SUM(G63)</f>
        <v>3120000</v>
      </c>
    </row>
    <row r="63" spans="1:7" ht="15.75" customHeight="1">
      <c r="A63" s="74"/>
      <c r="B63" s="86"/>
      <c r="C63" s="135"/>
      <c r="D63" s="135" t="s">
        <v>543</v>
      </c>
      <c r="E63" s="304" t="s">
        <v>545</v>
      </c>
      <c r="F63" s="198">
        <f>SUMIF('R1'!$E$2:$E$719,$D63,'R1'!G$2:G$719)+SUMIF('R2'!$E$2:$E$653,$D63,'R2'!G$2:G$653)+SUMIF('R3'!$E$2:$E$708,$D63,'R3'!G$2:G$708)+SUMIF('R4'!$E$2:$E$674,$D63,'R4'!G$2:G$674)+SUMIF('R5'!$E$2:$E$726,$D63,'R5'!G$2:G$726)+SUMIF('R6'!$E$2:$E$729,$D63,'R6'!G$2:G$729)+SUMIF('R7'!$E$2:$E$708,$D63,'R7'!G$2:G$708)+SUMIF('R8'!$E$2:$E$636,$D63,'R8'!G$2:G$636)+SUMIF('R9'!$E$2:$E$645,$D63,'R9'!G$2:G$645)</f>
        <v>0</v>
      </c>
      <c r="G63" s="27">
        <f>SUMIF('R1'!$E$2:$E$719,$D63,'R1'!H$2:H$719)+SUMIF('R2'!$E$2:$E$653,$D63,'R2'!H$2:H$653)+SUMIF('R3'!$E$2:$E$708,$D63,'R3'!H$2:H$708)+SUMIF('R4'!$E$2:$E$674,$D63,'R4'!H$2:H$674)+SUMIF('R5'!$E$2:$E$726,$D63,'R5'!H$2:H$726)+SUMIF('R6'!$E$2:$E$729,$D63,'R6'!H$2:H$729)+SUMIF('R7'!$E$2:$E$708,$D63,'R7'!H$2:H$708)+SUMIF('R8'!$E$2:$E$636,$D63,'R8'!H$2:H$636)+SUMIF('R9'!$E$2:$E$645,$D63,'R9'!H$2:H$645)</f>
        <v>3120000</v>
      </c>
    </row>
    <row r="64" spans="1:7" ht="15.75" customHeight="1">
      <c r="A64" s="74"/>
      <c r="B64" s="86"/>
      <c r="C64" s="129" t="s">
        <v>551</v>
      </c>
      <c r="D64" s="129"/>
      <c r="E64" s="423" t="s">
        <v>421</v>
      </c>
      <c r="F64" s="200">
        <f>SUM(F65)</f>
        <v>10000</v>
      </c>
      <c r="G64" s="162">
        <f>SUM(G65)</f>
        <v>10000</v>
      </c>
    </row>
    <row r="65" spans="1:7" ht="15.75" customHeight="1">
      <c r="A65" s="74"/>
      <c r="B65" s="86"/>
      <c r="C65" s="135"/>
      <c r="D65" s="135" t="s">
        <v>422</v>
      </c>
      <c r="E65" s="304" t="s">
        <v>423</v>
      </c>
      <c r="F65" s="198">
        <f>SUMIF('R1'!$E$2:$E$719,$D65,'R1'!G$2:G$719)+SUMIF('R2'!$E$2:$E$653,$D65,'R2'!G$2:G$653)+SUMIF('R3'!$E$2:$E$708,$D65,'R3'!G$2:G$708)+SUMIF('R4'!$E$2:$E$674,$D65,'R4'!G$2:G$674)+SUMIF('R5'!$E$2:$E$726,$D65,'R5'!G$2:G$726)+SUMIF('R6'!$E$2:$E$729,$D65,'R6'!G$2:G$729)+SUMIF('R7'!$E$2:$E$708,$D65,'R7'!G$2:G$708)+SUMIF('R8'!$E$2:$E$636,$D65,'R8'!G$2:G$636)+SUMIF('R9'!$E$2:$E$645,$D65,'R9'!G$2:G$645)</f>
        <v>10000</v>
      </c>
      <c r="G65" s="27">
        <f>SUMIF('R1'!$E$2:$E$719,$D65,'R1'!H$2:H$719)+SUMIF('R2'!$E$2:$E$653,$D65,'R2'!H$2:H$653)+SUMIF('R3'!$E$2:$E$708,$D65,'R3'!H$2:H$708)+SUMIF('R4'!$E$2:$E$674,$D65,'R4'!H$2:H$674)+SUMIF('R5'!$E$2:$E$726,$D65,'R5'!H$2:H$726)+SUMIF('R6'!$E$2:$E$729,$D65,'R6'!H$2:H$729)+SUMIF('R7'!$E$2:$E$708,$D65,'R7'!H$2:H$708)+SUMIF('R8'!$E$2:$E$636,$D65,'R8'!H$2:H$636)+SUMIF('R9'!$E$2:$E$645,$D65,'R9'!H$2:H$645)</f>
        <v>10000</v>
      </c>
    </row>
    <row r="66" spans="1:7" ht="15.75" customHeight="1">
      <c r="A66" s="74"/>
      <c r="B66" s="44"/>
      <c r="C66" s="86" t="s">
        <v>952</v>
      </c>
      <c r="D66" s="44"/>
      <c r="E66" s="126" t="s">
        <v>953</v>
      </c>
      <c r="F66" s="199">
        <f>+F67+F68</f>
        <v>2600000</v>
      </c>
      <c r="G66" s="49">
        <f>+G67+G68</f>
        <v>1200000</v>
      </c>
    </row>
    <row r="67" spans="1:7" ht="15.75" customHeight="1">
      <c r="A67" s="74"/>
      <c r="B67" s="44"/>
      <c r="C67" s="68"/>
      <c r="D67" s="68" t="s">
        <v>954</v>
      </c>
      <c r="E67" s="304" t="s">
        <v>1514</v>
      </c>
      <c r="F67" s="198">
        <f>SUMIF('R1'!$E$2:$E$719,$D67,'R1'!G$2:G$719)+SUMIF('R2'!$E$2:$E$653,$D67,'R2'!G$2:G$653)+SUMIF('R3'!$E$2:$E$708,$D67,'R3'!G$2:G$708)+SUMIF('R4'!$E$2:$E$674,$D67,'R4'!G$2:G$674)+SUMIF('R5'!$E$2:$E$726,$D67,'R5'!G$2:G$726)+SUMIF('R6'!$E$2:$E$729,$D67,'R6'!G$2:G$729)+SUMIF('R7'!$E$2:$E$708,$D67,'R7'!G$2:G$708)+SUMIF('R8'!$E$2:$E$636,$D67,'R8'!G$2:G$636)+SUMIF('R9'!$E$2:$E$645,$D67,'R9'!G$2:G$645)</f>
        <v>1200000</v>
      </c>
      <c r="G67" s="27">
        <f>SUMIF('R1'!$E$2:$E$719,$D67,'R1'!H$2:H$719)+SUMIF('R2'!$E$2:$E$653,$D67,'R2'!H$2:H$653)+SUMIF('R3'!$E$2:$E$708,$D67,'R3'!H$2:H$708)+SUMIF('R4'!$E$2:$E$674,$D67,'R4'!H$2:H$674)+SUMIF('R5'!$E$2:$E$726,$D67,'R5'!H$2:H$726)+SUMIF('R6'!$E$2:$E$729,$D67,'R6'!H$2:H$729)+SUMIF('R7'!$E$2:$E$708,$D67,'R7'!H$2:H$708)+SUMIF('R8'!$E$2:$E$636,$D67,'R8'!H$2:H$636)+SUMIF('R9'!$E$2:$E$645,$D67,'R9'!H$2:H$645)</f>
        <v>1200000</v>
      </c>
    </row>
    <row r="68" spans="1:7" ht="15.75" customHeight="1">
      <c r="A68" s="74"/>
      <c r="B68" s="44"/>
      <c r="C68" s="68"/>
      <c r="D68" s="135" t="s">
        <v>487</v>
      </c>
      <c r="E68" s="304" t="s">
        <v>491</v>
      </c>
      <c r="F68" s="198">
        <f>SUMIF('R1'!$E$2:$E$719,$D68,'R1'!G$2:G$719)+SUMIF('R2'!$E$2:$E$653,$D68,'R2'!G$2:G$653)+SUMIF('R3'!$E$2:$E$708,$D68,'R3'!G$2:G$708)+SUMIF('R4'!$E$2:$E$674,$D68,'R4'!G$2:G$674)+SUMIF('R5'!$E$2:$E$726,$D68,'R5'!G$2:G$726)+SUMIF('R6'!$E$2:$E$729,$D68,'R6'!G$2:G$729)+SUMIF('R7'!$E$2:$E$708,$D68,'R7'!G$2:G$708)+SUMIF('R8'!$E$2:$E$636,$D68,'R8'!G$2:G$636)+SUMIF('R9'!$E$2:$E$645,$D68,'R9'!G$2:G$645)</f>
        <v>1400000</v>
      </c>
      <c r="G68" s="27">
        <f>SUMIF('R1'!$E$2:$E$719,$D68,'R1'!H$2:H$719)+SUMIF('R2'!$E$2:$E$653,$D68,'R2'!H$2:H$653)+SUMIF('R3'!$E$2:$E$708,$D68,'R3'!H$2:H$708)+SUMIF('R4'!$E$2:$E$674,$D68,'R4'!H$2:H$674)+SUMIF('R5'!$E$2:$E$726,$D68,'R5'!H$2:H$726)+SUMIF('R6'!$E$2:$E$729,$D68,'R6'!H$2:H$729)+SUMIF('R7'!$E$2:$E$708,$D68,'R7'!H$2:H$708)+SUMIF('R8'!$E$2:$E$636,$D68,'R8'!H$2:H$636)+SUMIF('R9'!$E$2:$E$645,$D68,'R9'!H$2:H$645)</f>
        <v>0</v>
      </c>
    </row>
    <row r="69" spans="1:7" ht="15.75" customHeight="1">
      <c r="A69" s="74"/>
      <c r="B69" s="44"/>
      <c r="C69" s="129" t="s">
        <v>548</v>
      </c>
      <c r="D69" s="129"/>
      <c r="E69" s="423" t="s">
        <v>1192</v>
      </c>
      <c r="F69" s="200">
        <f>SUM(F70)</f>
        <v>0</v>
      </c>
      <c r="G69" s="162">
        <f>SUM(G70)</f>
        <v>4850000</v>
      </c>
    </row>
    <row r="70" spans="1:7" ht="32.25" thickBot="1">
      <c r="A70" s="74"/>
      <c r="B70" s="44"/>
      <c r="C70" s="129"/>
      <c r="D70" s="357" t="s">
        <v>1193</v>
      </c>
      <c r="E70" s="304" t="s">
        <v>1194</v>
      </c>
      <c r="F70" s="198">
        <f>SUMIF('R1'!$E$2:$E$719,$D70,'R1'!G$2:G$719)+SUMIF('R2'!$E$2:$E$653,$D70,'R2'!G$2:G$653)+SUMIF('R3'!$E$2:$E$708,$D70,'R3'!G$2:G$708)+SUMIF('R4'!$E$2:$E$674,$D70,'R4'!G$2:G$674)+SUMIF('R5'!$E$2:$E$726,$D70,'R5'!G$2:G$726)+SUMIF('R6'!$E$2:$E$729,$D70,'R6'!G$2:G$729)+SUMIF('R7'!$E$2:$E$708,$D70,'R7'!G$2:G$708)+SUMIF('R8'!$E$2:$E$636,$D70,'R8'!G$2:G$636)+SUMIF('R9'!$E$2:$E$645,$D70,'R9'!G$2:G$645)</f>
        <v>0</v>
      </c>
      <c r="G70" s="27">
        <f>SUMIF('R1'!$E$2:$E$719,$D70,'R1'!H$2:H$719)+SUMIF('R2'!$E$2:$E$653,$D70,'R2'!H$2:H$653)+SUMIF('R3'!$E$2:$E$708,$D70,'R3'!H$2:H$708)+SUMIF('R4'!$E$2:$E$674,$D70,'R4'!H$2:H$674)+SUMIF('R5'!$E$2:$E$726,$D70,'R5'!H$2:H$726)+SUMIF('R6'!$E$2:$E$729,$D70,'R6'!H$2:H$729)+SUMIF('R7'!$E$2:$E$708,$D70,'R7'!H$2:H$708)+SUMIF('R8'!$E$2:$E$636,$D70,'R8'!H$2:H$636)+SUMIF('R9'!$E$2:$E$645,$D70,'R9'!H$2:H$645)</f>
        <v>4850000</v>
      </c>
    </row>
    <row r="71" spans="1:7" ht="16.5" thickBot="1">
      <c r="A71" s="95"/>
      <c r="B71" s="99" t="s">
        <v>795</v>
      </c>
      <c r="C71" s="99"/>
      <c r="D71" s="99"/>
      <c r="E71" s="160" t="s">
        <v>1351</v>
      </c>
      <c r="F71" s="203">
        <f>SUM(F3+F13+F40+F46+F51+F54+F58)</f>
        <v>237764407</v>
      </c>
      <c r="G71" s="84">
        <f>SUM(G3+G13+G40+G46+G51+G54+G58)</f>
        <v>267141196</v>
      </c>
    </row>
    <row r="72" spans="1:8" s="83" customFormat="1" ht="19.5" customHeight="1">
      <c r="A72" s="100">
        <v>4</v>
      </c>
      <c r="B72" s="44"/>
      <c r="C72" s="44"/>
      <c r="D72" s="44"/>
      <c r="E72" s="106" t="s">
        <v>1025</v>
      </c>
      <c r="F72" s="198"/>
      <c r="G72" s="27"/>
      <c r="H72" s="338"/>
    </row>
    <row r="73" spans="1:7" ht="31.5">
      <c r="A73" s="74"/>
      <c r="B73" s="44" t="s">
        <v>955</v>
      </c>
      <c r="C73" s="44"/>
      <c r="D73" s="44"/>
      <c r="E73" s="106" t="s">
        <v>408</v>
      </c>
      <c r="F73" s="196">
        <f>+F74+F76</f>
        <v>20953000</v>
      </c>
      <c r="G73" s="37">
        <f>+G74+G76</f>
        <v>25215000</v>
      </c>
    </row>
    <row r="74" spans="1:7" ht="15.75" customHeight="1">
      <c r="A74" s="74"/>
      <c r="B74" s="68"/>
      <c r="C74" s="86" t="s">
        <v>956</v>
      </c>
      <c r="D74" s="68"/>
      <c r="E74" s="126" t="s">
        <v>957</v>
      </c>
      <c r="F74" s="199">
        <f>SUM(F75)</f>
        <v>16000000</v>
      </c>
      <c r="G74" s="49">
        <f>SUM(G75)</f>
        <v>20500000</v>
      </c>
    </row>
    <row r="75" spans="1:7" ht="15.75" customHeight="1">
      <c r="A75" s="74"/>
      <c r="B75" s="68"/>
      <c r="C75" s="68"/>
      <c r="D75" s="68" t="s">
        <v>958</v>
      </c>
      <c r="E75" s="127" t="s">
        <v>714</v>
      </c>
      <c r="F75" s="198">
        <f>SUMIF('R1'!$E$2:$E$719,$D75,'R1'!G$2:G$719)+SUMIF('R2'!$E$2:$E$653,$D75,'R2'!G$2:G$653)+SUMIF('R3'!$E$2:$E$708,$D75,'R3'!G$2:G$708)+SUMIF('R4'!$E$2:$E$674,$D75,'R4'!G$2:G$674)+SUMIF('R5'!$E$2:$E$726,$D75,'R5'!G$2:G$726)+SUMIF('R6'!$E$2:$E$729,$D75,'R6'!G$2:G$729)+SUMIF('R7'!$E$2:$E$708,$D75,'R7'!G$2:G$708)+SUMIF('R8'!$E$2:$E$636,$D75,'R8'!G$2:G$636)+SUMIF('R9'!$E$2:$E$645,$D75,'R9'!G$2:G$645)</f>
        <v>16000000</v>
      </c>
      <c r="G75" s="27">
        <f>SUMIF('R1'!$E$2:$E$719,$D75,'R1'!H$2:H$719)+SUMIF('R2'!$E$2:$E$653,$D75,'R2'!H$2:H$653)+SUMIF('R3'!$E$2:$E$708,$D75,'R3'!H$2:H$708)+SUMIF('R4'!$E$2:$E$674,$D75,'R4'!H$2:H$674)+SUMIF('R5'!$E$2:$E$726,$D75,'R5'!H$2:H$726)+SUMIF('R6'!$E$2:$E$729,$D75,'R6'!H$2:H$729)+SUMIF('R7'!$E$2:$E$708,$D75,'R7'!H$2:H$708)+SUMIF('R8'!$E$2:$E$636,$D75,'R8'!H$2:H$636)+SUMIF('R9'!$E$2:$E$645,$D75,'R9'!H$2:H$645)</f>
        <v>20500000</v>
      </c>
    </row>
    <row r="76" spans="1:7" ht="15.75" customHeight="1">
      <c r="A76" s="74"/>
      <c r="B76" s="68"/>
      <c r="C76" s="129" t="s">
        <v>477</v>
      </c>
      <c r="D76" s="134"/>
      <c r="E76" s="423" t="s">
        <v>478</v>
      </c>
      <c r="F76" s="200">
        <f>SUM(F77+F78)</f>
        <v>4953000</v>
      </c>
      <c r="G76" s="162">
        <f>SUM(G77+G78)</f>
        <v>4715000</v>
      </c>
    </row>
    <row r="77" spans="1:7" ht="15.75" customHeight="1">
      <c r="A77" s="74"/>
      <c r="B77" s="68"/>
      <c r="C77" s="135"/>
      <c r="D77" s="135" t="s">
        <v>479</v>
      </c>
      <c r="E77" s="304" t="s">
        <v>480</v>
      </c>
      <c r="F77" s="198">
        <f>SUMIF('R1'!$E$2:$E$719,$D77,'R1'!G$2:G$719)+SUMIF('R2'!$E$2:$E$653,$D77,'R2'!G$2:G$653)+SUMIF('R3'!$E$2:$E$708,$D77,'R3'!G$2:G$708)+SUMIF('R4'!$E$2:$E$674,$D77,'R4'!G$2:G$674)+SUMIF('R5'!$E$2:$E$726,$D77,'R5'!G$2:G$726)+SUMIF('R6'!$E$2:$E$729,$D77,'R6'!G$2:G$729)+SUMIF('R7'!$E$2:$E$708,$D77,'R7'!G$2:G$708)+SUMIF('R8'!$E$2:$E$636,$D77,'R8'!G$2:G$636)+SUMIF('R9'!$E$2:$E$645,$D77,'R9'!G$2:G$645)</f>
        <v>753000</v>
      </c>
      <c r="G77" s="27">
        <f>SUMIF('R1'!$E$2:$E$719,$D77,'R1'!H$2:H$719)+SUMIF('R2'!$E$2:$E$653,$D77,'R2'!H$2:H$653)+SUMIF('R3'!$E$2:$E$708,$D77,'R3'!H$2:H$708)+SUMIF('R4'!$E$2:$E$674,$D77,'R4'!H$2:H$674)+SUMIF('R5'!$E$2:$E$726,$D77,'R5'!H$2:H$726)+SUMIF('R6'!$E$2:$E$729,$D77,'R6'!H$2:H$729)+SUMIF('R7'!$E$2:$E$708,$D77,'R7'!H$2:H$708)+SUMIF('R8'!$E$2:$E$636,$D77,'R8'!H$2:H$636)+SUMIF('R9'!$E$2:$E$645,$D77,'R9'!H$2:H$645)</f>
        <v>350000</v>
      </c>
    </row>
    <row r="78" spans="1:7" ht="15.75" customHeight="1">
      <c r="A78" s="74"/>
      <c r="B78" s="68"/>
      <c r="C78" s="135"/>
      <c r="D78" s="135" t="s">
        <v>571</v>
      </c>
      <c r="E78" s="304" t="s">
        <v>573</v>
      </c>
      <c r="F78" s="198">
        <f>SUMIF('R1'!$E$2:$E$719,$D78,'R1'!G$2:G$719)+SUMIF('R2'!$E$2:$E$653,$D78,'R2'!G$2:G$653)+SUMIF('R3'!$E$2:$E$708,$D78,'R3'!G$2:G$708)+SUMIF('R4'!$E$2:$E$674,$D78,'R4'!G$2:G$674)+SUMIF('R5'!$E$2:$E$726,$D78,'R5'!G$2:G$726)+SUMIF('R6'!$E$2:$E$729,$D78,'R6'!G$2:G$729)+SUMIF('R7'!$E$2:$E$708,$D78,'R7'!G$2:G$708)+SUMIF('R8'!$E$2:$E$636,$D78,'R8'!G$2:G$636)+SUMIF('R9'!$E$2:$E$645,$D78,'R9'!G$2:G$645)</f>
        <v>4200000</v>
      </c>
      <c r="G78" s="27">
        <f>SUMIF('R1'!$E$2:$E$719,$D78,'R1'!H$2:H$719)+SUMIF('R2'!$E$2:$E$653,$D78,'R2'!H$2:H$653)+SUMIF('R3'!$E$2:$E$708,$D78,'R3'!H$2:H$708)+SUMIF('R4'!$E$2:$E$674,$D78,'R4'!H$2:H$674)+SUMIF('R5'!$E$2:$E$726,$D78,'R5'!H$2:H$726)+SUMIF('R6'!$E$2:$E$729,$D78,'R6'!H$2:H$729)+SUMIF('R7'!$E$2:$E$708,$D78,'R7'!H$2:H$708)+SUMIF('R8'!$E$2:$E$636,$D78,'R8'!H$2:H$636)+SUMIF('R9'!$E$2:$E$645,$D78,'R9'!H$2:H$645)</f>
        <v>4365000</v>
      </c>
    </row>
    <row r="79" spans="1:7" ht="15.75" customHeight="1">
      <c r="A79" s="74"/>
      <c r="B79" s="44" t="s">
        <v>959</v>
      </c>
      <c r="C79" s="44"/>
      <c r="D79" s="44"/>
      <c r="E79" s="106" t="s">
        <v>960</v>
      </c>
      <c r="F79" s="196">
        <f>+F80+F92+F96+F85+F94</f>
        <v>82194292</v>
      </c>
      <c r="G79" s="37">
        <f>+G80+G92+G96+G85+G94</f>
        <v>168083200</v>
      </c>
    </row>
    <row r="80" spans="1:8" s="23" customFormat="1" ht="15.75" customHeight="1">
      <c r="A80" s="94"/>
      <c r="B80" s="86"/>
      <c r="C80" s="86" t="s">
        <v>961</v>
      </c>
      <c r="D80" s="86"/>
      <c r="E80" s="126" t="s">
        <v>962</v>
      </c>
      <c r="F80" s="199">
        <f>+F81+F82+F83+F84</f>
        <v>71678662</v>
      </c>
      <c r="G80" s="49">
        <f>+G81+G82+G83+G84</f>
        <v>141881000</v>
      </c>
      <c r="H80" s="331"/>
    </row>
    <row r="81" spans="1:7" ht="15.75" customHeight="1">
      <c r="A81" s="74"/>
      <c r="B81" s="68"/>
      <c r="C81" s="68"/>
      <c r="D81" s="68" t="s">
        <v>963</v>
      </c>
      <c r="E81" s="127" t="s">
        <v>652</v>
      </c>
      <c r="F81" s="198">
        <f>SUMIF('R1'!$E$2:$E$719,$D81,'R1'!G$2:G$719)+SUMIF('R2'!$E$2:$E$653,$D81,'R2'!G$2:G$653)+SUMIF('R3'!$E$2:$E$708,$D81,'R3'!G$2:G$708)+SUMIF('R4'!$E$2:$E$674,$D81,'R4'!G$2:G$674)+SUMIF('R5'!$E$2:$E$726,$D81,'R5'!G$2:G$726)+SUMIF('R6'!$E$2:$E$729,$D81,'R6'!G$2:G$729)+SUMIF('R7'!$E$2:$E$708,$D81,'R7'!G$2:G$708)+SUMIF('R8'!$E$2:$E$636,$D81,'R8'!G$2:G$636)+SUMIF('R9'!$E$2:$E$645,$D81,'R9'!G$2:G$645)</f>
        <v>3000000</v>
      </c>
      <c r="G81" s="27">
        <f>SUMIF('R1'!$E$2:$E$719,$D81,'R1'!H$2:H$719)+SUMIF('R2'!$E$2:$E$653,$D81,'R2'!H$2:H$653)+SUMIF('R3'!$E$2:$E$708,$D81,'R3'!H$2:H$708)+SUMIF('R4'!$E$2:$E$674,$D81,'R4'!H$2:H$674)+SUMIF('R5'!$E$2:$E$726,$D81,'R5'!H$2:H$726)+SUMIF('R6'!$E$2:$E$729,$D81,'R6'!H$2:H$729)+SUMIF('R7'!$E$2:$E$708,$D81,'R7'!H$2:H$708)+SUMIF('R8'!$E$2:$E$636,$D81,'R8'!H$2:H$636)+SUMIF('R9'!$E$2:$E$645,$D81,'R9'!H$2:H$645)</f>
        <v>2500000</v>
      </c>
    </row>
    <row r="82" spans="1:7" ht="15.75" customHeight="1">
      <c r="A82" s="74"/>
      <c r="B82" s="68"/>
      <c r="C82" s="68"/>
      <c r="D82" s="68" t="s">
        <v>964</v>
      </c>
      <c r="E82" s="127" t="s">
        <v>1026</v>
      </c>
      <c r="F82" s="198">
        <f>SUMIF('R1'!$E$2:$E$719,$D82,'R1'!G$2:G$719)+SUMIF('R2'!$E$2:$E$653,$D82,'R2'!G$2:G$653)+SUMIF('R3'!$E$2:$E$708,$D82,'R3'!G$2:G$708)+SUMIF('R4'!$E$2:$E$674,$D82,'R4'!G$2:G$674)+SUMIF('R5'!$E$2:$E$726,$D82,'R5'!G$2:G$726)+SUMIF('R6'!$E$2:$E$729,$D82,'R6'!G$2:G$729)+SUMIF('R7'!$E$2:$E$708,$D82,'R7'!G$2:G$708)+SUMIF('R8'!$E$2:$E$636,$D82,'R8'!G$2:G$636)+SUMIF('R9'!$E$2:$E$645,$D82,'R9'!G$2:G$645)</f>
        <v>5279562</v>
      </c>
      <c r="G82" s="27">
        <f>SUMIF('R1'!$E$2:$E$719,$D82,'R1'!H$2:H$719)+SUMIF('R2'!$E$2:$E$653,$D82,'R2'!H$2:H$653)+SUMIF('R3'!$E$2:$E$708,$D82,'R3'!H$2:H$708)+SUMIF('R4'!$E$2:$E$674,$D82,'R4'!H$2:H$674)+SUMIF('R5'!$E$2:$E$726,$D82,'R5'!H$2:H$726)+SUMIF('R6'!$E$2:$E$729,$D82,'R6'!H$2:H$729)+SUMIF('R7'!$E$2:$E$708,$D82,'R7'!H$2:H$708)+SUMIF('R8'!$E$2:$E$636,$D82,'R8'!H$2:H$636)+SUMIF('R9'!$E$2:$E$645,$D82,'R9'!H$2:H$645)</f>
        <v>55450000</v>
      </c>
    </row>
    <row r="83" spans="1:7" ht="31.5">
      <c r="A83" s="74"/>
      <c r="B83" s="68"/>
      <c r="C83" s="68"/>
      <c r="D83" s="68" t="s">
        <v>965</v>
      </c>
      <c r="E83" s="127" t="s">
        <v>718</v>
      </c>
      <c r="F83" s="198">
        <f>SUMIF('R1'!$E$2:$E$719,$D83,'R1'!G$2:G$719)+SUMIF('R2'!$E$2:$E$653,$D83,'R2'!G$2:G$653)+SUMIF('R3'!$E$2:$E$708,$D83,'R3'!G$2:G$708)+SUMIF('R4'!$E$2:$E$674,$D83,'R4'!G$2:G$674)+SUMIF('R5'!$E$2:$E$726,$D83,'R5'!G$2:G$726)+SUMIF('R6'!$E$2:$E$729,$D83,'R6'!G$2:G$729)+SUMIF('R7'!$E$2:$E$708,$D83,'R7'!G$2:G$708)+SUMIF('R8'!$E$2:$E$636,$D83,'R8'!G$2:G$636)+SUMIF('R9'!$E$2:$E$645,$D83,'R9'!G$2:G$645)</f>
        <v>30249100</v>
      </c>
      <c r="G83" s="27">
        <f>SUMIF('R1'!$E$2:$E$719,$D83,'R1'!H$2:H$719)+SUMIF('R2'!$E$2:$E$653,$D83,'R2'!H$2:H$653)+SUMIF('R3'!$E$2:$E$708,$D83,'R3'!H$2:H$708)+SUMIF('R4'!$E$2:$E$674,$D83,'R4'!H$2:H$674)+SUMIF('R5'!$E$2:$E$726,$D83,'R5'!H$2:H$726)+SUMIF('R6'!$E$2:$E$729,$D83,'R6'!H$2:H$729)+SUMIF('R7'!$E$2:$E$708,$D83,'R7'!H$2:H$708)+SUMIF('R8'!$E$2:$E$636,$D83,'R8'!H$2:H$636)+SUMIF('R9'!$E$2:$E$645,$D83,'R9'!H$2:H$645)</f>
        <v>62781000</v>
      </c>
    </row>
    <row r="84" spans="1:7" ht="15.75" customHeight="1">
      <c r="A84" s="74"/>
      <c r="B84" s="68"/>
      <c r="C84" s="68"/>
      <c r="D84" s="68" t="s">
        <v>966</v>
      </c>
      <c r="E84" s="127" t="s">
        <v>647</v>
      </c>
      <c r="F84" s="198">
        <f>SUMIF('R1'!$E$2:$E$719,$D84,'R1'!G$2:G$719)+SUMIF('R2'!$E$2:$E$653,$D84,'R2'!G$2:G$653)+SUMIF('R3'!$E$2:$E$708,$D84,'R3'!G$2:G$708)+SUMIF('R4'!$E$2:$E$674,$D84,'R4'!G$2:G$674)+SUMIF('R5'!$E$2:$E$726,$D84,'R5'!G$2:G$726)+SUMIF('R6'!$E$2:$E$729,$D84,'R6'!G$2:G$729)+SUMIF('R7'!$E$2:$E$708,$D84,'R7'!G$2:G$708)+SUMIF('R8'!$E$2:$E$636,$D84,'R8'!G$2:G$636)+SUMIF('R9'!$E$2:$E$645,$D84,'R9'!G$2:G$645)</f>
        <v>33150000</v>
      </c>
      <c r="G84" s="27">
        <f>SUMIF('R1'!$E$2:$E$719,$D84,'R1'!H$2:H$719)+SUMIF('R2'!$E$2:$E$653,$D84,'R2'!H$2:H$653)+SUMIF('R3'!$E$2:$E$708,$D84,'R3'!H$2:H$708)+SUMIF('R4'!$E$2:$E$674,$D84,'R4'!H$2:H$674)+SUMIF('R5'!$E$2:$E$726,$D84,'R5'!H$2:H$726)+SUMIF('R6'!$E$2:$E$729,$D84,'R6'!H$2:H$729)+SUMIF('R7'!$E$2:$E$708,$D84,'R7'!H$2:H$708)+SUMIF('R8'!$E$2:$E$636,$D84,'R8'!H$2:H$636)+SUMIF('R9'!$E$2:$E$645,$D84,'R9'!H$2:H$645)</f>
        <v>21150000</v>
      </c>
    </row>
    <row r="85" spans="1:7" ht="15.75" customHeight="1">
      <c r="A85" s="74"/>
      <c r="B85" s="45"/>
      <c r="C85" s="86" t="s">
        <v>967</v>
      </c>
      <c r="D85" s="24"/>
      <c r="E85" s="423" t="s">
        <v>968</v>
      </c>
      <c r="F85" s="199">
        <f>SUM(F86:F91)</f>
        <v>3274930</v>
      </c>
      <c r="G85" s="49">
        <f>SUM(G86:G91)</f>
        <v>3854000</v>
      </c>
    </row>
    <row r="86" spans="1:7" ht="15.75" customHeight="1">
      <c r="A86" s="74"/>
      <c r="B86" s="45"/>
      <c r="C86" s="68"/>
      <c r="D86" s="68" t="s">
        <v>969</v>
      </c>
      <c r="E86" s="304" t="s">
        <v>970</v>
      </c>
      <c r="F86" s="198">
        <f>SUMIF('R1'!$E$2:$E$719,$D86,'R1'!G$2:G$719)+SUMIF('R2'!$E$2:$E$653,$D86,'R2'!G$2:G$653)+SUMIF('R3'!$E$2:$E$708,$D86,'R3'!G$2:G$708)+SUMIF('R4'!$E$2:$E$674,$D86,'R4'!G$2:G$674)+SUMIF('R5'!$E$2:$E$726,$D86,'R5'!G$2:G$726)+SUMIF('R6'!$E$2:$E$729,$D86,'R6'!G$2:G$729)+SUMIF('R7'!$E$2:$E$708,$D86,'R7'!G$2:G$708)+SUMIF('R8'!$E$2:$E$636,$D86,'R8'!G$2:G$636)+SUMIF('R9'!$E$2:$E$645,$D86,'R9'!G$2:G$645)</f>
        <v>954430</v>
      </c>
      <c r="G86" s="27">
        <f>SUMIF('R1'!$E$2:$E$719,$D86,'R1'!H$2:H$719)+SUMIF('R2'!$E$2:$E$653,$D86,'R2'!H$2:H$653)+SUMIF('R3'!$E$2:$E$708,$D86,'R3'!H$2:H$708)+SUMIF('R4'!$E$2:$E$674,$D86,'R4'!H$2:H$674)+SUMIF('R5'!$E$2:$E$726,$D86,'R5'!H$2:H$726)+SUMIF('R6'!$E$2:$E$729,$D86,'R6'!H$2:H$729)+SUMIF('R7'!$E$2:$E$708,$D86,'R7'!H$2:H$708)+SUMIF('R8'!$E$2:$E$636,$D86,'R8'!H$2:H$636)+SUMIF('R9'!$E$2:$E$645,$D86,'R9'!H$2:H$645)</f>
        <v>905000</v>
      </c>
    </row>
    <row r="87" spans="1:7" ht="15.75" customHeight="1">
      <c r="A87" s="74"/>
      <c r="B87" s="45"/>
      <c r="C87" s="24"/>
      <c r="D87" s="68" t="s">
        <v>971</v>
      </c>
      <c r="E87" s="304" t="s">
        <v>972</v>
      </c>
      <c r="F87" s="198">
        <f>SUMIF('R1'!$E$2:$E$719,$D87,'R1'!G$2:G$719)+SUMIF('R2'!$E$2:$E$653,$D87,'R2'!G$2:G$653)+SUMIF('R3'!$E$2:$E$708,$D87,'R3'!G$2:G$708)+SUMIF('R4'!$E$2:$E$674,$D87,'R4'!G$2:G$674)+SUMIF('R5'!$E$2:$E$726,$D87,'R5'!G$2:G$726)+SUMIF('R6'!$E$2:$E$729,$D87,'R6'!G$2:G$729)+SUMIF('R7'!$E$2:$E$708,$D87,'R7'!G$2:G$708)+SUMIF('R8'!$E$2:$E$636,$D87,'R8'!G$2:G$636)+SUMIF('R9'!$E$2:$E$645,$D87,'R9'!G$2:G$645)</f>
        <v>153000</v>
      </c>
      <c r="G87" s="27">
        <f>SUMIF('R1'!$E$2:$E$719,$D87,'R1'!H$2:H$719)+SUMIF('R2'!$E$2:$E$653,$D87,'R2'!H$2:H$653)+SUMIF('R3'!$E$2:$E$708,$D87,'R3'!H$2:H$708)+SUMIF('R4'!$E$2:$E$674,$D87,'R4'!H$2:H$674)+SUMIF('R5'!$E$2:$E$726,$D87,'R5'!H$2:H$726)+SUMIF('R6'!$E$2:$E$729,$D87,'R6'!H$2:H$729)+SUMIF('R7'!$E$2:$E$708,$D87,'R7'!H$2:H$708)+SUMIF('R8'!$E$2:$E$636,$D87,'R8'!H$2:H$636)+SUMIF('R9'!$E$2:$E$645,$D87,'R9'!H$2:H$645)</f>
        <v>126000</v>
      </c>
    </row>
    <row r="88" spans="1:7" ht="15.75" customHeight="1">
      <c r="A88" s="74"/>
      <c r="B88" s="45"/>
      <c r="C88" s="24"/>
      <c r="D88" s="68" t="s">
        <v>973</v>
      </c>
      <c r="E88" s="304" t="s">
        <v>974</v>
      </c>
      <c r="F88" s="198">
        <f>SUMIF('R1'!$E$2:$E$719,$D88,'R1'!G$2:G$719)+SUMIF('R2'!$E$2:$E$653,$D88,'R2'!G$2:G$653)+SUMIF('R3'!$E$2:$E$708,$D88,'R3'!G$2:G$708)+SUMIF('R4'!$E$2:$E$674,$D88,'R4'!G$2:G$674)+SUMIF('R5'!$E$2:$E$726,$D88,'R5'!G$2:G$726)+SUMIF('R6'!$E$2:$E$729,$D88,'R6'!G$2:G$729)+SUMIF('R7'!$E$2:$E$708,$D88,'R7'!G$2:G$708)+SUMIF('R8'!$E$2:$E$636,$D88,'R8'!G$2:G$636)+SUMIF('R9'!$E$2:$E$645,$D88,'R9'!G$2:G$645)</f>
        <v>488500</v>
      </c>
      <c r="G88" s="27">
        <f>SUMIF('R1'!$E$2:$E$719,$D88,'R1'!H$2:H$719)+SUMIF('R2'!$E$2:$E$653,$D88,'R2'!H$2:H$653)+SUMIF('R3'!$E$2:$E$708,$D88,'R3'!H$2:H$708)+SUMIF('R4'!$E$2:$E$674,$D88,'R4'!H$2:H$674)+SUMIF('R5'!$E$2:$E$726,$D88,'R5'!H$2:H$726)+SUMIF('R6'!$E$2:$E$729,$D88,'R6'!H$2:H$729)+SUMIF('R7'!$E$2:$E$708,$D88,'R7'!H$2:H$708)+SUMIF('R8'!$E$2:$E$636,$D88,'R8'!H$2:H$636)+SUMIF('R9'!$E$2:$E$645,$D88,'R9'!H$2:H$645)</f>
        <v>1008000</v>
      </c>
    </row>
    <row r="89" spans="1:7" ht="15.75" customHeight="1">
      <c r="A89" s="74"/>
      <c r="B89" s="45"/>
      <c r="C89" s="24"/>
      <c r="D89" s="135" t="s">
        <v>483</v>
      </c>
      <c r="E89" s="304" t="s">
        <v>484</v>
      </c>
      <c r="F89" s="198">
        <f>SUMIF('R1'!$E$2:$E$719,$D89,'R1'!G$2:G$719)+SUMIF('R2'!$E$2:$E$653,$D89,'R2'!G$2:G$653)+SUMIF('R3'!$E$2:$E$708,$D89,'R3'!G$2:G$708)+SUMIF('R4'!$E$2:$E$674,$D89,'R4'!G$2:G$674)+SUMIF('R5'!$E$2:$E$726,$D89,'R5'!G$2:G$726)+SUMIF('R6'!$E$2:$E$729,$D89,'R6'!G$2:G$729)+SUMIF('R7'!$E$2:$E$708,$D89,'R7'!G$2:G$708)+SUMIF('R8'!$E$2:$E$636,$D89,'R8'!G$2:G$636)+SUMIF('R9'!$E$2:$E$645,$D89,'R9'!G$2:G$645)</f>
        <v>2000</v>
      </c>
      <c r="G89" s="27">
        <f>SUMIF('R1'!$E$2:$E$719,$D89,'R1'!H$2:H$719)+SUMIF('R2'!$E$2:$E$653,$D89,'R2'!H$2:H$653)+SUMIF('R3'!$E$2:$E$708,$D89,'R3'!H$2:H$708)+SUMIF('R4'!$E$2:$E$674,$D89,'R4'!H$2:H$674)+SUMIF('R5'!$E$2:$E$726,$D89,'R5'!H$2:H$726)+SUMIF('R6'!$E$2:$E$729,$D89,'R6'!H$2:H$729)+SUMIF('R7'!$E$2:$E$708,$D89,'R7'!H$2:H$708)+SUMIF('R8'!$E$2:$E$636,$D89,'R8'!H$2:H$636)+SUMIF('R9'!$E$2:$E$645,$D89,'R9'!H$2:H$645)</f>
        <v>153000</v>
      </c>
    </row>
    <row r="90" spans="1:7" ht="15.75" customHeight="1">
      <c r="A90" s="74"/>
      <c r="B90" s="45"/>
      <c r="C90" s="24"/>
      <c r="D90" s="68" t="s">
        <v>380</v>
      </c>
      <c r="E90" s="304" t="s">
        <v>382</v>
      </c>
      <c r="F90" s="198">
        <f>SUMIF('R1'!$E$2:$E$719,$D90,'R1'!G$2:G$719)+SUMIF('R2'!$E$2:$E$653,$D90,'R2'!G$2:G$653)+SUMIF('R3'!$E$2:$E$708,$D90,'R3'!G$2:G$708)+SUMIF('R4'!$E$2:$E$674,$D90,'R4'!G$2:G$674)+SUMIF('R5'!$E$2:$E$726,$D90,'R5'!G$2:G$726)+SUMIF('R6'!$E$2:$E$729,$D90,'R6'!G$2:G$729)+SUMIF('R7'!$E$2:$E$708,$D90,'R7'!G$2:G$708)+SUMIF('R8'!$E$2:$E$636,$D90,'R8'!G$2:G$636)+SUMIF('R9'!$E$2:$E$645,$D90,'R9'!G$2:G$645)</f>
        <v>4000</v>
      </c>
      <c r="G90" s="27">
        <f>SUMIF('R1'!$E$2:$E$719,$D90,'R1'!H$2:H$719)+SUMIF('R2'!$E$2:$E$653,$D90,'R2'!H$2:H$653)+SUMIF('R3'!$E$2:$E$708,$D90,'R3'!H$2:H$708)+SUMIF('R4'!$E$2:$E$674,$D90,'R4'!H$2:H$674)+SUMIF('R5'!$E$2:$E$726,$D90,'R5'!H$2:H$726)+SUMIF('R6'!$E$2:$E$729,$D90,'R6'!H$2:H$729)+SUMIF('R7'!$E$2:$E$708,$D90,'R7'!H$2:H$708)+SUMIF('R8'!$E$2:$E$636,$D90,'R8'!H$2:H$636)+SUMIF('R9'!$E$2:$E$645,$D90,'R9'!H$2:H$645)</f>
        <v>6000</v>
      </c>
    </row>
    <row r="91" spans="1:7" ht="15.75" customHeight="1">
      <c r="A91" s="74"/>
      <c r="B91" s="45"/>
      <c r="C91" s="24"/>
      <c r="D91" s="68" t="s">
        <v>975</v>
      </c>
      <c r="E91" s="304" t="s">
        <v>1043</v>
      </c>
      <c r="F91" s="198">
        <f>SUMIF('R1'!$E$2:$E$719,$D91,'R1'!G$2:G$719)+SUMIF('R2'!$E$2:$E$653,$D91,'R2'!G$2:G$653)+SUMIF('R3'!$E$2:$E$708,$D91,'R3'!G$2:G$708)+SUMIF('R4'!$E$2:$E$674,$D91,'R4'!G$2:G$674)+SUMIF('R5'!$E$2:$E$726,$D91,'R5'!G$2:G$726)+SUMIF('R6'!$E$2:$E$729,$D91,'R6'!G$2:G$729)+SUMIF('R7'!$E$2:$E$708,$D91,'R7'!G$2:G$708)+SUMIF('R8'!$E$2:$E$636,$D91,'R8'!G$2:G$636)+SUMIF('R9'!$E$2:$E$645,$D91,'R9'!G$2:G$645)</f>
        <v>1673000</v>
      </c>
      <c r="G91" s="27">
        <f>SUMIF('R1'!$E$2:$E$719,$D91,'R1'!H$2:H$719)+SUMIF('R2'!$E$2:$E$653,$D91,'R2'!H$2:H$653)+SUMIF('R3'!$E$2:$E$708,$D91,'R3'!H$2:H$708)+SUMIF('R4'!$E$2:$E$674,$D91,'R4'!H$2:H$674)+SUMIF('R5'!$E$2:$E$726,$D91,'R5'!H$2:H$726)+SUMIF('R6'!$E$2:$E$729,$D91,'R6'!H$2:H$729)+SUMIF('R7'!$E$2:$E$708,$D91,'R7'!H$2:H$708)+SUMIF('R8'!$E$2:$E$636,$D91,'R8'!H$2:H$636)+SUMIF('R9'!$E$2:$E$645,$D91,'R9'!H$2:H$645)</f>
        <v>1656000</v>
      </c>
    </row>
    <row r="92" spans="1:7" ht="15.75" customHeight="1">
      <c r="A92" s="74"/>
      <c r="B92" s="45"/>
      <c r="C92" s="86" t="s">
        <v>1012</v>
      </c>
      <c r="D92" s="24"/>
      <c r="E92" s="423" t="s">
        <v>1014</v>
      </c>
      <c r="F92" s="199">
        <f>SUM(F93)</f>
        <v>42500</v>
      </c>
      <c r="G92" s="49">
        <f>SUM(G93)</f>
        <v>0</v>
      </c>
    </row>
    <row r="93" spans="1:7" ht="15.75" customHeight="1">
      <c r="A93" s="74"/>
      <c r="B93" s="45"/>
      <c r="C93" s="68"/>
      <c r="D93" s="68" t="s">
        <v>1013</v>
      </c>
      <c r="E93" s="304" t="s">
        <v>1037</v>
      </c>
      <c r="F93" s="198">
        <f>SUMIF('R1'!$E$2:$E$719,$D93,'R1'!G$2:G$719)+SUMIF('R2'!$E$2:$E$653,$D93,'R2'!G$2:G$653)+SUMIF('R3'!$E$2:$E$708,$D93,'R3'!G$2:G$708)+SUMIF('R4'!$E$2:$E$674,$D93,'R4'!G$2:G$674)+SUMIF('R5'!$E$2:$E$726,$D93,'R5'!G$2:G$726)+SUMIF('R6'!$E$2:$E$729,$D93,'R6'!G$2:G$729)+SUMIF('R7'!$E$2:$E$708,$D93,'R7'!G$2:G$708)+SUMIF('R8'!$E$2:$E$636,$D93,'R8'!G$2:G$636)+SUMIF('R9'!$E$2:$E$645,$D93,'R9'!G$2:G$645)</f>
        <v>42500</v>
      </c>
      <c r="G93" s="27">
        <f>SUMIF('R1'!$E$2:$E$719,$D93,'R1'!H$2:H$719)+SUMIF('R2'!$E$2:$E$653,$D93,'R2'!H$2:H$653)+SUMIF('R3'!$E$2:$E$708,$D93,'R3'!H$2:H$708)+SUMIF('R4'!$E$2:$E$674,$D93,'R4'!H$2:H$674)+SUMIF('R5'!$E$2:$E$726,$D93,'R5'!H$2:H$726)+SUMIF('R6'!$E$2:$E$729,$D93,'R6'!H$2:H$729)+SUMIF('R7'!$E$2:$E$708,$D93,'R7'!H$2:H$708)+SUMIF('R8'!$E$2:$E$636,$D93,'R8'!H$2:H$636)+SUMIF('R9'!$E$2:$E$645,$D93,'R9'!H$2:H$645)</f>
        <v>0</v>
      </c>
    </row>
    <row r="94" spans="1:7" ht="15.75" customHeight="1">
      <c r="A94" s="74"/>
      <c r="B94" s="45"/>
      <c r="C94" s="86" t="s">
        <v>1303</v>
      </c>
      <c r="D94" s="24"/>
      <c r="E94" s="423" t="s">
        <v>1305</v>
      </c>
      <c r="F94" s="199">
        <f>SUM(F95)</f>
        <v>300000</v>
      </c>
      <c r="G94" s="49">
        <f>SUM(G95)</f>
        <v>900000</v>
      </c>
    </row>
    <row r="95" spans="1:7" ht="15.75" customHeight="1">
      <c r="A95" s="74"/>
      <c r="B95" s="45"/>
      <c r="C95" s="68"/>
      <c r="D95" s="68" t="s">
        <v>1304</v>
      </c>
      <c r="E95" s="304" t="s">
        <v>1306</v>
      </c>
      <c r="F95" s="198">
        <f>SUMIF('R1'!$E$2:$E$719,$D95,'R1'!G$2:G$719)+SUMIF('R2'!$E$2:$E$653,$D95,'R2'!G$2:G$653)+SUMIF('R3'!$E$2:$E$708,$D95,'R3'!G$2:G$708)+SUMIF('R4'!$E$2:$E$674,$D95,'R4'!G$2:G$674)+SUMIF('R5'!$E$2:$E$726,$D95,'R5'!G$2:G$726)+SUMIF('R6'!$E$2:$E$729,$D95,'R6'!G$2:G$729)+SUMIF('R7'!$E$2:$E$708,$D95,'R7'!G$2:G$708)+SUMIF('R8'!$E$2:$E$636,$D95,'R8'!G$2:G$636)+SUMIF('R9'!$E$2:$E$645,$D95,'R9'!G$2:G$645)</f>
        <v>300000</v>
      </c>
      <c r="G95" s="27">
        <f>SUMIF('R1'!$E$2:$E$719,$D95,'R1'!H$2:H$719)+SUMIF('R2'!$E$2:$E$653,$D95,'R2'!H$2:H$653)+SUMIF('R3'!$E$2:$E$708,$D95,'R3'!H$2:H$708)+SUMIF('R4'!$E$2:$E$674,$D95,'R4'!H$2:H$674)+SUMIF('R5'!$E$2:$E$726,$D95,'R5'!H$2:H$726)+SUMIF('R6'!$E$2:$E$729,$D95,'R6'!H$2:H$729)+SUMIF('R7'!$E$2:$E$708,$D95,'R7'!H$2:H$708)+SUMIF('R8'!$E$2:$E$636,$D95,'R8'!H$2:H$636)+SUMIF('R9'!$E$2:$E$645,$D95,'R9'!H$2:H$645)</f>
        <v>900000</v>
      </c>
    </row>
    <row r="96" spans="1:7" ht="15.75" customHeight="1">
      <c r="A96" s="74"/>
      <c r="B96" s="44"/>
      <c r="C96" s="86" t="s">
        <v>1027</v>
      </c>
      <c r="D96" s="24"/>
      <c r="E96" s="423" t="s">
        <v>976</v>
      </c>
      <c r="F96" s="199">
        <f>SUM(F97:F99)</f>
        <v>6898200</v>
      </c>
      <c r="G96" s="49">
        <f>SUM(G97:G99)</f>
        <v>21448200</v>
      </c>
    </row>
    <row r="97" spans="1:7" ht="15.75" customHeight="1">
      <c r="A97" s="74"/>
      <c r="B97" s="44"/>
      <c r="C97" s="86"/>
      <c r="D97" s="135" t="s">
        <v>583</v>
      </c>
      <c r="E97" s="304" t="s">
        <v>584</v>
      </c>
      <c r="F97" s="198">
        <f>SUMIF('R1'!$E$2:$E$719,$D97,'R1'!G$2:G$719)+SUMIF('R2'!$E$2:$E$653,$D97,'R2'!G$2:G$653)+SUMIF('R3'!$E$2:$E$708,$D97,'R3'!G$2:G$708)+SUMIF('R4'!$E$2:$E$674,$D97,'R4'!G$2:G$674)+SUMIF('R5'!$E$2:$E$726,$D97,'R5'!G$2:G$726)+SUMIF('R6'!$E$2:$E$729,$D97,'R6'!G$2:G$729)+SUMIF('R7'!$E$2:$E$708,$D97,'R7'!G$2:G$708)+SUMIF('R8'!$E$2:$E$636,$D97,'R8'!G$2:G$636)+SUMIF('R9'!$E$2:$E$645,$D97,'R9'!G$2:G$645)</f>
        <v>54000</v>
      </c>
      <c r="G97" s="27">
        <f>SUMIF('R1'!$E$2:$E$719,$D97,'R1'!H$2:H$719)+SUMIF('R2'!$E$2:$E$653,$D97,'R2'!H$2:H$653)+SUMIF('R3'!$E$2:$E$708,$D97,'R3'!H$2:H$708)+SUMIF('R4'!$E$2:$E$674,$D97,'R4'!H$2:H$674)+SUMIF('R5'!$E$2:$E$726,$D97,'R5'!H$2:H$726)+SUMIF('R6'!$E$2:$E$729,$D97,'R6'!H$2:H$729)+SUMIF('R7'!$E$2:$E$708,$D97,'R7'!H$2:H$708)+SUMIF('R8'!$E$2:$E$636,$D97,'R8'!H$2:H$636)+SUMIF('R9'!$E$2:$E$645,$D97,'R9'!H$2:H$645)</f>
        <v>10000</v>
      </c>
    </row>
    <row r="98" spans="1:7" ht="15.75" customHeight="1">
      <c r="A98" s="74"/>
      <c r="B98" s="44"/>
      <c r="C98" s="86"/>
      <c r="D98" s="135" t="s">
        <v>475</v>
      </c>
      <c r="E98" s="304" t="s">
        <v>503</v>
      </c>
      <c r="F98" s="198">
        <f>SUMIF('R1'!$E$2:$E$719,$D98,'R1'!G$2:G$719)+SUMIF('R2'!$E$2:$E$653,$D98,'R2'!G$2:G$653)+SUMIF('R3'!$E$2:$E$708,$D98,'R3'!G$2:G$708)+SUMIF('R4'!$E$2:$E$674,$D98,'R4'!G$2:G$674)+SUMIF('R5'!$E$2:$E$726,$D98,'R5'!G$2:G$726)+SUMIF('R6'!$E$2:$E$729,$D98,'R6'!G$2:G$729)+SUMIF('R7'!$E$2:$E$708,$D98,'R7'!G$2:G$708)+SUMIF('R8'!$E$2:$E$636,$D98,'R8'!G$2:G$636)+SUMIF('R9'!$E$2:$E$645,$D98,'R9'!G$2:G$645)</f>
        <v>80000</v>
      </c>
      <c r="G98" s="27">
        <f>SUMIF('R1'!$E$2:$E$719,$D98,'R1'!H$2:H$719)+SUMIF('R2'!$E$2:$E$653,$D98,'R2'!H$2:H$653)+SUMIF('R3'!$E$2:$E$708,$D98,'R3'!H$2:H$708)+SUMIF('R4'!$E$2:$E$674,$D98,'R4'!H$2:H$674)+SUMIF('R5'!$E$2:$E$726,$D98,'R5'!H$2:H$726)+SUMIF('R6'!$E$2:$E$729,$D98,'R6'!H$2:H$729)+SUMIF('R7'!$E$2:$E$708,$D98,'R7'!H$2:H$708)+SUMIF('R8'!$E$2:$E$636,$D98,'R8'!H$2:H$636)+SUMIF('R9'!$E$2:$E$645,$D98,'R9'!H$2:H$645)</f>
        <v>255000</v>
      </c>
    </row>
    <row r="99" spans="1:7" ht="15.75" customHeight="1">
      <c r="A99" s="74"/>
      <c r="B99" s="68"/>
      <c r="C99" s="68"/>
      <c r="D99" s="68" t="s">
        <v>1015</v>
      </c>
      <c r="E99" s="127" t="s">
        <v>385</v>
      </c>
      <c r="F99" s="198">
        <f>SUMIF('R1'!$E$2:$E$719,$D99,'R1'!G$2:G$719)+SUMIF('R2'!$E$2:$E$653,$D99,'R2'!G$2:G$653)+SUMIF('R3'!$E$2:$E$708,$D99,'R3'!G$2:G$708)+SUMIF('R4'!$E$2:$E$674,$D99,'R4'!G$2:G$674)+SUMIF('R5'!$E$2:$E$726,$D99,'R5'!G$2:G$726)+SUMIF('R6'!$E$2:$E$729,$D99,'R6'!G$2:G$729)+SUMIF('R7'!$E$2:$E$708,$D99,'R7'!G$2:G$708)+SUMIF('R8'!$E$2:$E$636,$D99,'R8'!G$2:G$636)+SUMIF('R9'!$E$2:$E$645,$D99,'R9'!G$2:G$645)</f>
        <v>6764200</v>
      </c>
      <c r="G99" s="27">
        <f>SUMIF('R1'!$E$2:$E$719,$D99,'R1'!H$2:H$719)+SUMIF('R2'!$E$2:$E$653,$D99,'R2'!H$2:H$653)+SUMIF('R3'!$E$2:$E$708,$D99,'R3'!H$2:H$708)+SUMIF('R4'!$E$2:$E$674,$D99,'R4'!H$2:H$674)+SUMIF('R5'!$E$2:$E$726,$D99,'R5'!H$2:H$726)+SUMIF('R6'!$E$2:$E$729,$D99,'R6'!H$2:H$729)+SUMIF('R7'!$E$2:$E$708,$D99,'R7'!H$2:H$708)+SUMIF('R8'!$E$2:$E$636,$D99,'R8'!H$2:H$636)+SUMIF('R9'!$E$2:$E$645,$D99,'R9'!H$2:H$645)</f>
        <v>21183200</v>
      </c>
    </row>
    <row r="100" spans="1:7" ht="31.5">
      <c r="A100" s="74"/>
      <c r="B100" s="44" t="s">
        <v>1006</v>
      </c>
      <c r="C100" s="68"/>
      <c r="D100" s="68"/>
      <c r="E100" s="422" t="s">
        <v>1302</v>
      </c>
      <c r="F100" s="196">
        <f>SUM(+F103+F101)</f>
        <v>9981331</v>
      </c>
      <c r="G100" s="37">
        <f>SUM(+G103+G101)</f>
        <v>38623414</v>
      </c>
    </row>
    <row r="101" spans="1:7" ht="15.75">
      <c r="A101" s="74"/>
      <c r="B101" s="44"/>
      <c r="C101" s="129" t="s">
        <v>1166</v>
      </c>
      <c r="D101" s="129"/>
      <c r="E101" s="423" t="s">
        <v>890</v>
      </c>
      <c r="F101" s="200">
        <f>SUM(F102)</f>
        <v>200000</v>
      </c>
      <c r="G101" s="162">
        <f>SUM(G102)</f>
        <v>750000</v>
      </c>
    </row>
    <row r="102" spans="1:7" ht="15.75">
      <c r="A102" s="74"/>
      <c r="B102" s="44"/>
      <c r="C102" s="135"/>
      <c r="D102" s="135" t="s">
        <v>891</v>
      </c>
      <c r="E102" s="304" t="s">
        <v>892</v>
      </c>
      <c r="F102" s="198">
        <f>SUMIF('R1'!$E$2:$E$719,$D102,'R1'!G$2:G$719)+SUMIF('R2'!$E$2:$E$653,$D102,'R2'!G$2:G$653)+SUMIF('R3'!$E$2:$E$708,$D102,'R3'!G$2:G$708)+SUMIF('R4'!$E$2:$E$674,$D102,'R4'!G$2:G$674)+SUMIF('R5'!$E$2:$E$726,$D102,'R5'!G$2:G$726)+SUMIF('R6'!$E$2:$E$729,$D102,'R6'!G$2:G$729)+SUMIF('R7'!$E$2:$E$708,$D102,'R7'!G$2:G$708)+SUMIF('R8'!$E$2:$E$636,$D102,'R8'!G$2:G$636)+SUMIF('R9'!$E$2:$E$645,$D102,'R9'!G$2:G$645)</f>
        <v>200000</v>
      </c>
      <c r="G102" s="27">
        <f>SUMIF('R1'!$E$2:$E$719,$D102,'R1'!H$2:H$719)+SUMIF('R2'!$E$2:$E$653,$D102,'R2'!H$2:H$653)+SUMIF('R3'!$E$2:$E$708,$D102,'R3'!H$2:H$708)+SUMIF('R4'!$E$2:$E$674,$D102,'R4'!H$2:H$674)+SUMIF('R5'!$E$2:$E$726,$D102,'R5'!H$2:H$726)+SUMIF('R6'!$E$2:$E$729,$D102,'R6'!H$2:H$729)+SUMIF('R7'!$E$2:$E$708,$D102,'R7'!H$2:H$708)+SUMIF('R8'!$E$2:$E$636,$D102,'R8'!H$2:H$636)+SUMIF('R9'!$E$2:$E$645,$D102,'R9'!H$2:H$645)</f>
        <v>750000</v>
      </c>
    </row>
    <row r="103" spans="1:7" ht="15.75">
      <c r="A103" s="74"/>
      <c r="B103" s="44"/>
      <c r="C103" s="86" t="s">
        <v>1313</v>
      </c>
      <c r="D103" s="86"/>
      <c r="E103" s="423" t="s">
        <v>1314</v>
      </c>
      <c r="F103" s="199">
        <f>SUM(F104)</f>
        <v>9781331</v>
      </c>
      <c r="G103" s="49">
        <f>SUM(G104)</f>
        <v>37873414</v>
      </c>
    </row>
    <row r="104" spans="1:7" ht="16.5" thickBot="1">
      <c r="A104" s="74"/>
      <c r="B104" s="44"/>
      <c r="C104" s="68"/>
      <c r="D104" s="68" t="s">
        <v>1319</v>
      </c>
      <c r="E104" s="304" t="s">
        <v>1315</v>
      </c>
      <c r="F104" s="198">
        <f>SUMIF('R1'!$E$2:$E$719,$D104,'R1'!G$2:G$719)+SUMIF('R2'!$E$2:$E$653,$D104,'R2'!G$2:G$653)+SUMIF('R3'!$E$2:$E$708,$D104,'R3'!G$2:G$708)+SUMIF('R4'!$E$2:$E$674,$D104,'R4'!G$2:G$674)+SUMIF('R5'!$E$2:$E$726,$D104,'R5'!G$2:G$726)+SUMIF('R6'!$E$2:$E$729,$D104,'R6'!G$2:G$729)+SUMIF('R7'!$E$2:$E$708,$D104,'R7'!G$2:G$708)+SUMIF('R8'!$E$2:$E$636,$D104,'R8'!G$2:G$636)+SUMIF('R9'!$E$2:$E$645,$D104,'R9'!G$2:G$645)</f>
        <v>9781331</v>
      </c>
      <c r="G104" s="27">
        <f>SUMIF('R1'!$E$2:$E$719,$D104,'R1'!H$2:H$719)+SUMIF('R2'!$E$2:$E$653,$D104,'R2'!H$2:H$653)+SUMIF('R3'!$E$2:$E$708,$D104,'R3'!H$2:H$708)+SUMIF('R4'!$E$2:$E$674,$D104,'R4'!H$2:H$674)+SUMIF('R5'!$E$2:$E$726,$D104,'R5'!H$2:H$726)+SUMIF('R6'!$E$2:$E$729,$D104,'R6'!H$2:H$729)+SUMIF('R7'!$E$2:$E$708,$D104,'R7'!H$2:H$708)+SUMIF('R8'!$E$2:$E$636,$D104,'R8'!H$2:H$636)+SUMIF('R9'!$E$2:$E$645,$D104,'R9'!H$2:H$645)</f>
        <v>37873414</v>
      </c>
    </row>
    <row r="105" spans="1:7" ht="15.75" customHeight="1" thickBot="1">
      <c r="A105" s="96"/>
      <c r="B105" s="42" t="s">
        <v>805</v>
      </c>
      <c r="C105" s="101"/>
      <c r="D105" s="101"/>
      <c r="E105" s="417" t="s">
        <v>1352</v>
      </c>
      <c r="F105" s="203">
        <f>SUM(F73+F79+F100)</f>
        <v>113128623</v>
      </c>
      <c r="G105" s="84">
        <f>SUM(G73+G79+G100)</f>
        <v>231921614</v>
      </c>
    </row>
    <row r="106" spans="1:7" ht="27.75" customHeight="1" thickBot="1">
      <c r="A106" s="436" t="s">
        <v>811</v>
      </c>
      <c r="B106" s="437"/>
      <c r="C106" s="437"/>
      <c r="D106" s="437"/>
      <c r="E106" s="438"/>
      <c r="F106" s="203">
        <f>SUM(F71+F105)</f>
        <v>350893030</v>
      </c>
      <c r="G106" s="84">
        <f>SUM(G71+G105)</f>
        <v>499062810</v>
      </c>
    </row>
    <row r="108" spans="6:7" ht="15.75">
      <c r="F108" s="5"/>
      <c r="G108" s="5"/>
    </row>
    <row r="109" spans="6:7" ht="15.75">
      <c r="F109" s="5"/>
      <c r="G109" s="5"/>
    </row>
    <row r="110" spans="6:7" ht="15.75">
      <c r="F110" s="5"/>
      <c r="G110" s="5"/>
    </row>
    <row r="112" spans="6:7" ht="15.75">
      <c r="F112" s="5"/>
      <c r="G112" s="5"/>
    </row>
    <row r="119" ht="21" customHeight="1"/>
  </sheetData>
  <mergeCells count="1">
    <mergeCell ref="A106:E106"/>
  </mergeCells>
  <printOptions horizontalCentered="1"/>
  <pageMargins left="0.3937007874015748" right="0.3937007874015748" top="0.984251968503937" bottom="0.984251968503937" header="0.4724409448818898" footer="0.5905511811023623"/>
  <pageSetup firstPageNumber="4" useFirstPageNumber="1" fitToHeight="2" horizontalDpi="300" verticalDpi="300" orientation="portrait" paperSize="9" scale="60" r:id="rId1"/>
  <headerFooter alignWithMargins="0">
    <oddHeader>&amp;C&amp;"Times New Roman,Bold"&amp;14A RAČUN PRIHODA I RASHODA
RASHODI</oddHeader>
    <oddFooter>&amp;C&amp;"Times New Roman,Regular"&amp;16&amp;P</oddFooter>
  </headerFooter>
  <rowBreaks count="1" manualBreakCount="1">
    <brk id="61" max="6" man="1"/>
  </rowBreaks>
  <ignoredErrors>
    <ignoredError sqref="F18 F102 F85 F49:F50 F7:F9 F103 F53 F91:F94 F96 F76 F64:F66 F34 F43 F24" formula="1"/>
    <ignoredError sqref="B3:B23 C5:D39 C101:D105 B71:D100 C4 B64:D68 B40:D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workbookViewId="0" topLeftCell="A1">
      <selection activeCell="A2" sqref="A2:IV2"/>
    </sheetView>
  </sheetViews>
  <sheetFormatPr defaultColWidth="9.140625" defaultRowHeight="12.75"/>
  <cols>
    <col min="1" max="1" width="4.7109375" style="8" customWidth="1"/>
    <col min="2" max="2" width="3.8515625" style="39" customWidth="1"/>
    <col min="3" max="3" width="5.140625" style="39" customWidth="1"/>
    <col min="4" max="4" width="5.8515625" style="39" bestFit="1" customWidth="1"/>
    <col min="5" max="5" width="81.421875" style="39" customWidth="1"/>
    <col min="6" max="6" width="15.57421875" style="8" bestFit="1" customWidth="1"/>
    <col min="7" max="7" width="16.57421875" style="8" bestFit="1" customWidth="1"/>
    <col min="8" max="16384" width="7.8515625" style="8" customWidth="1"/>
  </cols>
  <sheetData>
    <row r="1" spans="1:7" s="17" customFormat="1" ht="94.5" customHeight="1" thickBot="1">
      <c r="A1" s="35" t="s">
        <v>1017</v>
      </c>
      <c r="B1" s="7" t="s">
        <v>741</v>
      </c>
      <c r="C1" s="7" t="s">
        <v>742</v>
      </c>
      <c r="D1" s="7" t="s">
        <v>743</v>
      </c>
      <c r="E1" s="418" t="s">
        <v>977</v>
      </c>
      <c r="F1" s="392" t="s">
        <v>615</v>
      </c>
      <c r="G1" s="160" t="s">
        <v>488</v>
      </c>
    </row>
    <row r="2" spans="1:7" s="17" customFormat="1" ht="26.25" customHeight="1">
      <c r="A2" s="73">
        <v>5</v>
      </c>
      <c r="B2" s="7"/>
      <c r="C2" s="7"/>
      <c r="D2" s="7"/>
      <c r="E2" s="303" t="s">
        <v>1021</v>
      </c>
      <c r="F2" s="104"/>
      <c r="G2" s="104"/>
    </row>
    <row r="3" spans="1:7" s="23" customFormat="1" ht="15.75">
      <c r="A3" s="69"/>
      <c r="B3" s="46" t="s">
        <v>978</v>
      </c>
      <c r="C3" s="18"/>
      <c r="D3" s="18"/>
      <c r="E3" s="241" t="s">
        <v>983</v>
      </c>
      <c r="F3" s="103">
        <f>+F4</f>
        <v>50000</v>
      </c>
      <c r="G3" s="103">
        <f>+G4</f>
        <v>50000</v>
      </c>
    </row>
    <row r="4" spans="1:7" s="23" customFormat="1" ht="25.5" customHeight="1">
      <c r="A4" s="69"/>
      <c r="B4" s="31"/>
      <c r="C4" s="36" t="s">
        <v>984</v>
      </c>
      <c r="D4" s="31"/>
      <c r="E4" s="246" t="s">
        <v>985</v>
      </c>
      <c r="F4" s="173">
        <f>+F5</f>
        <v>50000</v>
      </c>
      <c r="G4" s="173">
        <f>+G5</f>
        <v>50000</v>
      </c>
    </row>
    <row r="5" spans="1:7" s="23" customFormat="1" ht="15.75">
      <c r="A5" s="69"/>
      <c r="B5" s="31"/>
      <c r="C5" s="31"/>
      <c r="D5" s="31" t="s">
        <v>986</v>
      </c>
      <c r="E5" s="247" t="s">
        <v>990</v>
      </c>
      <c r="F5" s="97">
        <f>SUM('R2'!G37)</f>
        <v>50000</v>
      </c>
      <c r="G5" s="97">
        <f>SUM('R2'!H37)</f>
        <v>50000</v>
      </c>
    </row>
    <row r="6" spans="1:7" s="23" customFormat="1" ht="23.25" customHeight="1">
      <c r="A6" s="69"/>
      <c r="B6" s="44" t="s">
        <v>991</v>
      </c>
      <c r="C6" s="86"/>
      <c r="D6" s="86"/>
      <c r="E6" s="241" t="s">
        <v>445</v>
      </c>
      <c r="F6" s="103">
        <f>SUM(F7)</f>
        <v>2462000</v>
      </c>
      <c r="G6" s="103">
        <f>SUM(G7)</f>
        <v>1706000</v>
      </c>
    </row>
    <row r="7" spans="1:7" s="23" customFormat="1" ht="32.25" customHeight="1">
      <c r="A7" s="69"/>
      <c r="B7" s="44"/>
      <c r="C7" s="86" t="s">
        <v>446</v>
      </c>
      <c r="D7" s="68"/>
      <c r="E7" s="246" t="s">
        <v>447</v>
      </c>
      <c r="F7" s="173">
        <f>SUM(F8)</f>
        <v>2462000</v>
      </c>
      <c r="G7" s="173">
        <f>SUM(G8)</f>
        <v>1706000</v>
      </c>
    </row>
    <row r="8" spans="1:7" s="23" customFormat="1" ht="20.25" customHeight="1">
      <c r="A8" s="69"/>
      <c r="B8" s="44"/>
      <c r="C8" s="68"/>
      <c r="D8" s="68" t="s">
        <v>448</v>
      </c>
      <c r="E8" s="248" t="s">
        <v>450</v>
      </c>
      <c r="F8" s="97">
        <f>SUM('R2'!G40+'R4'!G171+'R7'!G191)</f>
        <v>2462000</v>
      </c>
      <c r="G8" s="97">
        <f>SUM('R2'!H40+'R4'!H171+'R7'!H191)</f>
        <v>1706000</v>
      </c>
    </row>
    <row r="9" spans="1:7" s="17" customFormat="1" ht="15.75">
      <c r="A9" s="70"/>
      <c r="B9" s="33" t="s">
        <v>992</v>
      </c>
      <c r="C9" s="33"/>
      <c r="D9" s="33"/>
      <c r="E9" s="249" t="s">
        <v>993</v>
      </c>
      <c r="F9" s="103">
        <f>SUM(F10)</f>
        <v>3800000</v>
      </c>
      <c r="G9" s="103">
        <f>SUM(G10)</f>
        <v>3900000</v>
      </c>
    </row>
    <row r="10" spans="1:7" ht="31.5">
      <c r="A10" s="71"/>
      <c r="B10" s="31"/>
      <c r="C10" s="30" t="s">
        <v>994</v>
      </c>
      <c r="D10" s="31"/>
      <c r="E10" s="246" t="s">
        <v>1051</v>
      </c>
      <c r="F10" s="173">
        <f>+F11</f>
        <v>3800000</v>
      </c>
      <c r="G10" s="173">
        <f>+G11</f>
        <v>3900000</v>
      </c>
    </row>
    <row r="11" spans="1:7" s="23" customFormat="1" ht="31.5">
      <c r="A11" s="69"/>
      <c r="B11" s="33"/>
      <c r="C11" s="33"/>
      <c r="D11" s="31" t="s">
        <v>995</v>
      </c>
      <c r="E11" s="248" t="s">
        <v>724</v>
      </c>
      <c r="F11" s="97">
        <f>SUM('R2'!G43)</f>
        <v>3800000</v>
      </c>
      <c r="G11" s="97">
        <f>SUM('R2'!H43)</f>
        <v>3900000</v>
      </c>
    </row>
    <row r="12" spans="1:7" s="23" customFormat="1" ht="15.75">
      <c r="A12" s="72">
        <v>8</v>
      </c>
      <c r="B12" s="33"/>
      <c r="C12" s="33"/>
      <c r="D12" s="31"/>
      <c r="E12" s="259" t="s">
        <v>1023</v>
      </c>
      <c r="F12" s="97"/>
      <c r="G12" s="97"/>
    </row>
    <row r="13" spans="1:7" s="23" customFormat="1" ht="15.75">
      <c r="A13" s="69"/>
      <c r="B13" s="46" t="s">
        <v>996</v>
      </c>
      <c r="C13" s="18"/>
      <c r="D13" s="18"/>
      <c r="E13" s="241" t="s">
        <v>725</v>
      </c>
      <c r="F13" s="103">
        <f aca="true" t="shared" si="0" ref="F13:G16">SUM(F14)</f>
        <v>2350000</v>
      </c>
      <c r="G13" s="103">
        <f t="shared" si="0"/>
        <v>0</v>
      </c>
    </row>
    <row r="14" spans="1:7" s="23" customFormat="1" ht="31.5">
      <c r="A14" s="69"/>
      <c r="B14" s="19"/>
      <c r="C14" s="18" t="s">
        <v>997</v>
      </c>
      <c r="D14" s="19"/>
      <c r="E14" s="242" t="s">
        <v>726</v>
      </c>
      <c r="F14" s="173">
        <f t="shared" si="0"/>
        <v>2350000</v>
      </c>
      <c r="G14" s="173">
        <f t="shared" si="0"/>
        <v>0</v>
      </c>
    </row>
    <row r="15" spans="1:7" s="23" customFormat="1" ht="31.5">
      <c r="A15" s="69"/>
      <c r="B15" s="19"/>
      <c r="C15" s="19"/>
      <c r="D15" s="19" t="s">
        <v>998</v>
      </c>
      <c r="E15" s="243" t="s">
        <v>1052</v>
      </c>
      <c r="F15" s="97">
        <v>2350000</v>
      </c>
      <c r="G15" s="97">
        <v>0</v>
      </c>
    </row>
    <row r="16" spans="1:7" s="23" customFormat="1" ht="15.75">
      <c r="A16" s="69"/>
      <c r="B16" s="46" t="s">
        <v>999</v>
      </c>
      <c r="C16" s="18"/>
      <c r="D16" s="18"/>
      <c r="E16" s="241" t="s">
        <v>166</v>
      </c>
      <c r="F16" s="103">
        <f t="shared" si="0"/>
        <v>0</v>
      </c>
      <c r="G16" s="103">
        <f t="shared" si="0"/>
        <v>33000000</v>
      </c>
    </row>
    <row r="17" spans="1:7" s="23" customFormat="1" ht="31.5">
      <c r="A17" s="69"/>
      <c r="B17" s="19"/>
      <c r="C17" s="18" t="s">
        <v>163</v>
      </c>
      <c r="D17" s="19"/>
      <c r="E17" s="242" t="s">
        <v>165</v>
      </c>
      <c r="F17" s="173">
        <f>SUM(+F18)</f>
        <v>0</v>
      </c>
      <c r="G17" s="173">
        <f>SUM(+G18)</f>
        <v>33000000</v>
      </c>
    </row>
    <row r="18" spans="1:7" s="23" customFormat="1" ht="32.25" customHeight="1" thickBot="1">
      <c r="A18" s="348"/>
      <c r="B18" s="349"/>
      <c r="C18" s="349"/>
      <c r="D18" s="19" t="s">
        <v>164</v>
      </c>
      <c r="E18" s="243" t="s">
        <v>732</v>
      </c>
      <c r="F18" s="97">
        <v>0</v>
      </c>
      <c r="G18" s="97">
        <v>33000000</v>
      </c>
    </row>
    <row r="19" spans="1:7" s="38" customFormat="1" ht="27.75" customHeight="1" thickBot="1">
      <c r="A19" s="439" t="s">
        <v>1000</v>
      </c>
      <c r="B19" s="440"/>
      <c r="C19" s="440"/>
      <c r="D19" s="440"/>
      <c r="E19" s="440"/>
      <c r="F19" s="208">
        <f>SUM(+F13+F16-F3-F6-F9)</f>
        <v>-3962000</v>
      </c>
      <c r="G19" s="208">
        <f>SUM(+G13+G16-G3-G6-G9)</f>
        <v>27344000</v>
      </c>
    </row>
  </sheetData>
  <mergeCells count="1">
    <mergeCell ref="A19:E19"/>
  </mergeCells>
  <printOptions horizontalCentered="1"/>
  <pageMargins left="0.7874015748031497" right="0.7874015748031497" top="0.984251968503937" bottom="0.984251968503937" header="0.5905511811023623" footer="0.5905511811023623"/>
  <pageSetup firstPageNumber="6" useFirstPageNumber="1" horizontalDpi="300" verticalDpi="300" orientation="portrait" paperSize="9" scale="56" r:id="rId1"/>
  <headerFooter alignWithMargins="0">
    <oddHeader>&amp;C&amp;"Times New Roman,Bold"&amp;14C RAČUN FINANCIRANJA</oddHeader>
    <oddFooter>&amp;C&amp;"Times New Roman,Regular"&amp;16&amp;P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21"/>
  <sheetViews>
    <sheetView view="pageBreakPreview" zoomScale="60" zoomScaleNormal="75" workbookViewId="0" topLeftCell="A385">
      <selection activeCell="A397" sqref="A397:H397"/>
    </sheetView>
  </sheetViews>
  <sheetFormatPr defaultColWidth="9.140625" defaultRowHeight="12.75"/>
  <cols>
    <col min="1" max="1" width="4.7109375" style="39" bestFit="1" customWidth="1"/>
    <col min="2" max="2" width="4.140625" style="39" customWidth="1"/>
    <col min="3" max="3" width="4.140625" style="39" bestFit="1" customWidth="1"/>
    <col min="4" max="4" width="5.421875" style="39" bestFit="1" customWidth="1"/>
    <col min="5" max="5" width="5.8515625" style="39" bestFit="1" customWidth="1"/>
    <col min="6" max="6" width="75.421875" style="67" customWidth="1"/>
    <col min="7" max="7" width="20.7109375" style="8" bestFit="1" customWidth="1"/>
    <col min="8" max="8" width="21.421875" style="8" customWidth="1"/>
    <col min="9" max="9" width="7.8515625" style="8" customWidth="1"/>
    <col min="10" max="10" width="14.8515625" style="8" bestFit="1" customWidth="1"/>
    <col min="11" max="16384" width="7.8515625" style="8" customWidth="1"/>
  </cols>
  <sheetData>
    <row r="1" spans="1:8" s="17" customFormat="1" ht="92.25" customHeight="1" thickBot="1">
      <c r="A1" s="40" t="s">
        <v>1001</v>
      </c>
      <c r="B1" s="41" t="s">
        <v>1017</v>
      </c>
      <c r="C1" s="41" t="s">
        <v>741</v>
      </c>
      <c r="D1" s="41" t="s">
        <v>742</v>
      </c>
      <c r="E1" s="41" t="s">
        <v>743</v>
      </c>
      <c r="F1" s="417" t="s">
        <v>812</v>
      </c>
      <c r="G1" s="392" t="s">
        <v>614</v>
      </c>
      <c r="H1" s="160" t="s">
        <v>488</v>
      </c>
    </row>
    <row r="2" spans="1:8" s="17" customFormat="1" ht="15" customHeight="1">
      <c r="A2" s="460" t="s">
        <v>4</v>
      </c>
      <c r="B2" s="461"/>
      <c r="C2" s="461"/>
      <c r="D2" s="461"/>
      <c r="E2" s="461"/>
      <c r="F2" s="462"/>
      <c r="G2" s="211">
        <f>SUM(G3)</f>
        <v>23404330</v>
      </c>
      <c r="H2" s="211">
        <f>SUM(H3)</f>
        <v>24360000</v>
      </c>
    </row>
    <row r="3" spans="1:8" s="17" customFormat="1" ht="15" customHeight="1">
      <c r="A3" s="456" t="s">
        <v>5</v>
      </c>
      <c r="B3" s="457"/>
      <c r="C3" s="457"/>
      <c r="D3" s="457"/>
      <c r="E3" s="457"/>
      <c r="F3" s="458"/>
      <c r="G3" s="212">
        <f>SUM(G4+G36+G63+G73+G83+G101+G111+G95+G57+G89)</f>
        <v>23404330</v>
      </c>
      <c r="H3" s="212">
        <f>SUM(H4+H36+H63+H73+H83+H101+H111+H95+H57+H89)</f>
        <v>24360000</v>
      </c>
    </row>
    <row r="4" spans="1:8" s="17" customFormat="1" ht="17.25" customHeight="1">
      <c r="A4" s="447" t="s">
        <v>6</v>
      </c>
      <c r="B4" s="448"/>
      <c r="C4" s="448"/>
      <c r="D4" s="448"/>
      <c r="E4" s="448"/>
      <c r="F4" s="449"/>
      <c r="G4" s="213">
        <f>SUM(G7+G15)</f>
        <v>14440000</v>
      </c>
      <c r="H4" s="213">
        <f>SUM(H7+H15)</f>
        <v>15760000</v>
      </c>
    </row>
    <row r="5" spans="1:8" s="17" customFormat="1" ht="15" customHeight="1" thickBot="1">
      <c r="A5" s="444" t="s">
        <v>1289</v>
      </c>
      <c r="B5" s="445"/>
      <c r="C5" s="445"/>
      <c r="D5" s="445"/>
      <c r="E5" s="445"/>
      <c r="F5" s="446"/>
      <c r="G5" s="214"/>
      <c r="H5" s="214"/>
    </row>
    <row r="6" spans="1:8" s="17" customFormat="1" ht="15" customHeight="1">
      <c r="A6" s="133"/>
      <c r="B6" s="25" t="s">
        <v>1002</v>
      </c>
      <c r="C6" s="134"/>
      <c r="D6" s="134"/>
      <c r="E6" s="134"/>
      <c r="F6" s="429" t="s">
        <v>1018</v>
      </c>
      <c r="G6" s="201"/>
      <c r="H6" s="201"/>
    </row>
    <row r="7" spans="1:8" s="17" customFormat="1" ht="15" customHeight="1">
      <c r="A7" s="133"/>
      <c r="B7" s="134"/>
      <c r="C7" s="25" t="s">
        <v>813</v>
      </c>
      <c r="D7" s="134"/>
      <c r="E7" s="134"/>
      <c r="F7" s="422" t="s">
        <v>814</v>
      </c>
      <c r="G7" s="201">
        <f>SUM(G8+G10+G12)</f>
        <v>9200000</v>
      </c>
      <c r="H7" s="201">
        <f>SUM(H8+H10+H12)</f>
        <v>9375000</v>
      </c>
    </row>
    <row r="8" spans="1:10" s="17" customFormat="1" ht="15" customHeight="1">
      <c r="A8" s="133"/>
      <c r="B8" s="135"/>
      <c r="C8" s="135"/>
      <c r="D8" s="129" t="s">
        <v>815</v>
      </c>
      <c r="E8" s="135"/>
      <c r="F8" s="423" t="s">
        <v>816</v>
      </c>
      <c r="G8" s="197">
        <f>SUM(G9)</f>
        <v>6400000</v>
      </c>
      <c r="H8" s="197">
        <f>SUM(H9)</f>
        <v>7300000</v>
      </c>
      <c r="J8" s="329"/>
    </row>
    <row r="9" spans="1:8" s="17" customFormat="1" ht="15" customHeight="1">
      <c r="A9" s="136" t="s">
        <v>94</v>
      </c>
      <c r="B9" s="135"/>
      <c r="C9" s="135"/>
      <c r="D9" s="135"/>
      <c r="E9" s="135" t="s">
        <v>817</v>
      </c>
      <c r="F9" s="304" t="s">
        <v>1019</v>
      </c>
      <c r="G9" s="161">
        <v>6400000</v>
      </c>
      <c r="H9" s="161">
        <v>7300000</v>
      </c>
    </row>
    <row r="10" spans="1:8" s="17" customFormat="1" ht="15" customHeight="1">
      <c r="A10" s="136"/>
      <c r="B10" s="135"/>
      <c r="C10" s="135"/>
      <c r="D10" s="129" t="s">
        <v>818</v>
      </c>
      <c r="E10" s="135"/>
      <c r="F10" s="423" t="s">
        <v>819</v>
      </c>
      <c r="G10" s="197">
        <f>SUM(G11)</f>
        <v>1700000</v>
      </c>
      <c r="H10" s="197">
        <f>SUM(H11)</f>
        <v>800000</v>
      </c>
    </row>
    <row r="11" spans="1:8" s="17" customFormat="1" ht="15" customHeight="1">
      <c r="A11" s="136" t="s">
        <v>95</v>
      </c>
      <c r="B11" s="135"/>
      <c r="C11" s="135"/>
      <c r="D11" s="129"/>
      <c r="E11" s="135" t="s">
        <v>820</v>
      </c>
      <c r="F11" s="304" t="s">
        <v>821</v>
      </c>
      <c r="G11" s="161">
        <v>1700000</v>
      </c>
      <c r="H11" s="161">
        <v>800000</v>
      </c>
    </row>
    <row r="12" spans="1:8" s="17" customFormat="1" ht="15" customHeight="1">
      <c r="A12" s="136"/>
      <c r="B12" s="135"/>
      <c r="C12" s="135"/>
      <c r="D12" s="129" t="s">
        <v>822</v>
      </c>
      <c r="E12" s="135"/>
      <c r="F12" s="423" t="s">
        <v>823</v>
      </c>
      <c r="G12" s="197">
        <f>SUM(+G13+G14)</f>
        <v>1100000</v>
      </c>
      <c r="H12" s="197">
        <f>SUM(+H13+H14)</f>
        <v>1275000</v>
      </c>
    </row>
    <row r="13" spans="1:8" s="17" customFormat="1" ht="15" customHeight="1">
      <c r="A13" s="136" t="s">
        <v>1002</v>
      </c>
      <c r="B13" s="135"/>
      <c r="C13" s="135"/>
      <c r="D13" s="135"/>
      <c r="E13" s="135" t="s">
        <v>824</v>
      </c>
      <c r="F13" s="304" t="s">
        <v>825</v>
      </c>
      <c r="G13" s="161">
        <v>990000</v>
      </c>
      <c r="H13" s="161">
        <v>1150000</v>
      </c>
    </row>
    <row r="14" spans="1:8" s="17" customFormat="1" ht="15" customHeight="1">
      <c r="A14" s="136" t="s">
        <v>1003</v>
      </c>
      <c r="B14" s="135"/>
      <c r="C14" s="135"/>
      <c r="D14" s="135"/>
      <c r="E14" s="135" t="s">
        <v>826</v>
      </c>
      <c r="F14" s="304" t="s">
        <v>827</v>
      </c>
      <c r="G14" s="161">
        <v>110000</v>
      </c>
      <c r="H14" s="161">
        <v>125000</v>
      </c>
    </row>
    <row r="15" spans="1:8" s="17" customFormat="1" ht="15" customHeight="1">
      <c r="A15" s="136"/>
      <c r="B15" s="66"/>
      <c r="C15" s="66" t="s">
        <v>828</v>
      </c>
      <c r="D15" s="66"/>
      <c r="E15" s="66"/>
      <c r="F15" s="422" t="s">
        <v>829</v>
      </c>
      <c r="G15" s="201">
        <f>SUM(G16+G20+G33+G24)</f>
        <v>5240000</v>
      </c>
      <c r="H15" s="201">
        <f>SUM(H16+H20+H33+H24)</f>
        <v>6385000</v>
      </c>
    </row>
    <row r="16" spans="1:8" s="17" customFormat="1" ht="15" customHeight="1">
      <c r="A16" s="136"/>
      <c r="B16" s="134"/>
      <c r="C16" s="25"/>
      <c r="D16" s="129" t="s">
        <v>830</v>
      </c>
      <c r="E16" s="134"/>
      <c r="F16" s="423" t="s">
        <v>831</v>
      </c>
      <c r="G16" s="197">
        <f>SUM(+G18+G17+G19)</f>
        <v>620000</v>
      </c>
      <c r="H16" s="197">
        <f>SUM(+H18+H17+H19)</f>
        <v>675000</v>
      </c>
    </row>
    <row r="17" spans="1:8" s="17" customFormat="1" ht="15" customHeight="1">
      <c r="A17" s="136" t="s">
        <v>1004</v>
      </c>
      <c r="B17" s="134"/>
      <c r="C17" s="25"/>
      <c r="D17" s="129"/>
      <c r="E17" s="135" t="s">
        <v>832</v>
      </c>
      <c r="F17" s="304" t="s">
        <v>833</v>
      </c>
      <c r="G17" s="198">
        <v>230000</v>
      </c>
      <c r="H17" s="198">
        <v>230000</v>
      </c>
    </row>
    <row r="18" spans="1:8" s="17" customFormat="1" ht="15" customHeight="1">
      <c r="A18" s="136" t="s">
        <v>96</v>
      </c>
      <c r="B18" s="135"/>
      <c r="C18" s="25"/>
      <c r="D18" s="135"/>
      <c r="E18" s="135" t="s">
        <v>834</v>
      </c>
      <c r="F18" s="304" t="s">
        <v>1041</v>
      </c>
      <c r="G18" s="161">
        <v>240000</v>
      </c>
      <c r="H18" s="161">
        <v>295000</v>
      </c>
    </row>
    <row r="19" spans="1:8" s="17" customFormat="1" ht="15" customHeight="1">
      <c r="A19" s="136" t="s">
        <v>97</v>
      </c>
      <c r="B19" s="135"/>
      <c r="C19" s="25"/>
      <c r="D19" s="135"/>
      <c r="E19" s="135" t="s">
        <v>835</v>
      </c>
      <c r="F19" s="304" t="s">
        <v>836</v>
      </c>
      <c r="G19" s="198">
        <v>150000</v>
      </c>
      <c r="H19" s="198">
        <v>150000</v>
      </c>
    </row>
    <row r="20" spans="1:8" s="17" customFormat="1" ht="15" customHeight="1">
      <c r="A20" s="136"/>
      <c r="B20" s="135"/>
      <c r="C20" s="25"/>
      <c r="D20" s="129" t="s">
        <v>837</v>
      </c>
      <c r="E20" s="135"/>
      <c r="F20" s="423" t="s">
        <v>838</v>
      </c>
      <c r="G20" s="197">
        <f>SUM(G21+G22+G23)</f>
        <v>1220000</v>
      </c>
      <c r="H20" s="197">
        <f>SUM(H21+H22+H23)</f>
        <v>1300000</v>
      </c>
    </row>
    <row r="21" spans="1:8" s="17" customFormat="1" ht="15" customHeight="1">
      <c r="A21" s="136" t="s">
        <v>98</v>
      </c>
      <c r="B21" s="135"/>
      <c r="C21" s="25"/>
      <c r="D21" s="135"/>
      <c r="E21" s="135" t="s">
        <v>839</v>
      </c>
      <c r="F21" s="304" t="s">
        <v>1042</v>
      </c>
      <c r="G21" s="161">
        <v>600000</v>
      </c>
      <c r="H21" s="161">
        <v>650000</v>
      </c>
    </row>
    <row r="22" spans="1:8" s="17" customFormat="1" ht="15" customHeight="1">
      <c r="A22" s="136" t="s">
        <v>99</v>
      </c>
      <c r="B22" s="135"/>
      <c r="C22" s="25"/>
      <c r="D22" s="135"/>
      <c r="E22" s="135" t="s">
        <v>854</v>
      </c>
      <c r="F22" s="304" t="s">
        <v>855</v>
      </c>
      <c r="G22" s="198">
        <v>550000</v>
      </c>
      <c r="H22" s="198">
        <v>550000</v>
      </c>
    </row>
    <row r="23" spans="1:8" s="17" customFormat="1" ht="15" customHeight="1">
      <c r="A23" s="136" t="s">
        <v>100</v>
      </c>
      <c r="B23" s="135"/>
      <c r="C23" s="25"/>
      <c r="D23" s="135"/>
      <c r="E23" s="135" t="s">
        <v>858</v>
      </c>
      <c r="F23" s="304" t="s">
        <v>1035</v>
      </c>
      <c r="G23" s="198">
        <v>70000</v>
      </c>
      <c r="H23" s="198">
        <v>100000</v>
      </c>
    </row>
    <row r="24" spans="1:8" s="17" customFormat="1" ht="15" customHeight="1">
      <c r="A24" s="136"/>
      <c r="B24" s="135"/>
      <c r="C24" s="25"/>
      <c r="D24" s="129" t="s">
        <v>859</v>
      </c>
      <c r="E24" s="134"/>
      <c r="F24" s="423" t="s">
        <v>860</v>
      </c>
      <c r="G24" s="199">
        <f>SUM(G25:G32)</f>
        <v>3200000</v>
      </c>
      <c r="H24" s="199">
        <f>SUM(H25:H32)</f>
        <v>3760000</v>
      </c>
    </row>
    <row r="25" spans="1:8" s="17" customFormat="1" ht="15" customHeight="1">
      <c r="A25" s="136" t="s">
        <v>101</v>
      </c>
      <c r="B25" s="135"/>
      <c r="C25" s="25"/>
      <c r="D25" s="135"/>
      <c r="E25" s="135" t="s">
        <v>861</v>
      </c>
      <c r="F25" s="304" t="s">
        <v>862</v>
      </c>
      <c r="G25" s="198">
        <v>1150000</v>
      </c>
      <c r="H25" s="198">
        <v>1250000</v>
      </c>
    </row>
    <row r="26" spans="1:8" s="17" customFormat="1" ht="15" customHeight="1">
      <c r="A26" s="136" t="s">
        <v>102</v>
      </c>
      <c r="B26" s="135"/>
      <c r="C26" s="25"/>
      <c r="D26" s="135"/>
      <c r="E26" s="135" t="s">
        <v>863</v>
      </c>
      <c r="F26" s="304" t="s">
        <v>1009</v>
      </c>
      <c r="G26" s="198">
        <v>420000</v>
      </c>
      <c r="H26" s="198">
        <v>400000</v>
      </c>
    </row>
    <row r="27" spans="1:8" s="17" customFormat="1" ht="15" customHeight="1">
      <c r="A27" s="136" t="s">
        <v>103</v>
      </c>
      <c r="B27" s="135"/>
      <c r="C27" s="25"/>
      <c r="D27" s="135"/>
      <c r="E27" s="135" t="s">
        <v>863</v>
      </c>
      <c r="F27" s="304" t="s">
        <v>1010</v>
      </c>
      <c r="G27" s="198">
        <v>100000</v>
      </c>
      <c r="H27" s="198">
        <v>50000</v>
      </c>
    </row>
    <row r="28" spans="1:8" s="17" customFormat="1" ht="15" customHeight="1">
      <c r="A28" s="136" t="s">
        <v>104</v>
      </c>
      <c r="B28" s="135"/>
      <c r="C28" s="25"/>
      <c r="D28" s="135"/>
      <c r="E28" s="135" t="s">
        <v>863</v>
      </c>
      <c r="F28" s="304" t="s">
        <v>1330</v>
      </c>
      <c r="G28" s="198">
        <v>250000</v>
      </c>
      <c r="H28" s="198">
        <v>300000</v>
      </c>
    </row>
    <row r="29" spans="1:8" s="17" customFormat="1" ht="15" customHeight="1">
      <c r="A29" s="136" t="s">
        <v>105</v>
      </c>
      <c r="B29" s="135"/>
      <c r="C29" s="25"/>
      <c r="D29" s="135"/>
      <c r="E29" s="135" t="s">
        <v>865</v>
      </c>
      <c r="F29" s="304" t="s">
        <v>1053</v>
      </c>
      <c r="G29" s="198">
        <v>500000</v>
      </c>
      <c r="H29" s="198">
        <v>550000</v>
      </c>
    </row>
    <row r="30" spans="1:8" s="17" customFormat="1" ht="15" customHeight="1">
      <c r="A30" s="136" t="s">
        <v>106</v>
      </c>
      <c r="B30" s="135"/>
      <c r="C30" s="25"/>
      <c r="D30" s="135"/>
      <c r="E30" s="135" t="s">
        <v>866</v>
      </c>
      <c r="F30" s="304" t="s">
        <v>867</v>
      </c>
      <c r="G30" s="198">
        <v>600000</v>
      </c>
      <c r="H30" s="198">
        <v>600000</v>
      </c>
    </row>
    <row r="31" spans="1:8" s="17" customFormat="1" ht="15" customHeight="1">
      <c r="A31" s="136" t="s">
        <v>107</v>
      </c>
      <c r="B31" s="135"/>
      <c r="C31" s="25"/>
      <c r="D31" s="135"/>
      <c r="E31" s="135" t="s">
        <v>868</v>
      </c>
      <c r="F31" s="304" t="s">
        <v>1044</v>
      </c>
      <c r="G31" s="198">
        <v>80000</v>
      </c>
      <c r="H31" s="198">
        <v>490000</v>
      </c>
    </row>
    <row r="32" spans="1:8" s="17" customFormat="1" ht="15" customHeight="1">
      <c r="A32" s="136" t="s">
        <v>108</v>
      </c>
      <c r="B32" s="135"/>
      <c r="C32" s="25"/>
      <c r="D32" s="135"/>
      <c r="E32" s="135" t="s">
        <v>869</v>
      </c>
      <c r="F32" s="304" t="s">
        <v>1008</v>
      </c>
      <c r="G32" s="198">
        <v>100000</v>
      </c>
      <c r="H32" s="198">
        <v>120000</v>
      </c>
    </row>
    <row r="33" spans="1:8" s="17" customFormat="1" ht="15" customHeight="1">
      <c r="A33" s="136"/>
      <c r="B33" s="135"/>
      <c r="C33" s="135"/>
      <c r="D33" s="129" t="s">
        <v>875</v>
      </c>
      <c r="E33" s="135"/>
      <c r="F33" s="423" t="s">
        <v>1005</v>
      </c>
      <c r="G33" s="197">
        <f>SUM(G34:G35)</f>
        <v>200000</v>
      </c>
      <c r="H33" s="197">
        <f>SUM(H34:H35)</f>
        <v>650000</v>
      </c>
    </row>
    <row r="34" spans="1:8" s="17" customFormat="1" ht="15" customHeight="1">
      <c r="A34" s="136" t="s">
        <v>109</v>
      </c>
      <c r="B34" s="135"/>
      <c r="C34" s="135"/>
      <c r="D34" s="129"/>
      <c r="E34" s="135" t="s">
        <v>883</v>
      </c>
      <c r="F34" s="304" t="s">
        <v>884</v>
      </c>
      <c r="G34" s="161">
        <v>200000</v>
      </c>
      <c r="H34" s="161">
        <v>150000</v>
      </c>
    </row>
    <row r="35" spans="1:8" s="17" customFormat="1" ht="32.25" thickBot="1">
      <c r="A35" s="159" t="s">
        <v>1361</v>
      </c>
      <c r="B35" s="141"/>
      <c r="C35" s="141"/>
      <c r="D35" s="166"/>
      <c r="E35" s="135" t="s">
        <v>883</v>
      </c>
      <c r="F35" s="304" t="s">
        <v>1475</v>
      </c>
      <c r="G35" s="161">
        <v>0</v>
      </c>
      <c r="H35" s="161">
        <v>500000</v>
      </c>
    </row>
    <row r="36" spans="1:8" s="47" customFormat="1" ht="15.75">
      <c r="A36" s="441" t="s">
        <v>7</v>
      </c>
      <c r="B36" s="442"/>
      <c r="C36" s="442"/>
      <c r="D36" s="442"/>
      <c r="E36" s="442"/>
      <c r="F36" s="443"/>
      <c r="G36" s="215">
        <f>SUM(G39+G52)</f>
        <v>5843000</v>
      </c>
      <c r="H36" s="215">
        <f>SUM(H39+H52)</f>
        <v>5490000</v>
      </c>
    </row>
    <row r="37" spans="1:8" s="47" customFormat="1" ht="16.5" thickBot="1">
      <c r="A37" s="444" t="s">
        <v>1289</v>
      </c>
      <c r="B37" s="445"/>
      <c r="C37" s="445"/>
      <c r="D37" s="445"/>
      <c r="E37" s="445"/>
      <c r="F37" s="446"/>
      <c r="G37" s="216"/>
      <c r="H37" s="216"/>
    </row>
    <row r="38" spans="1:8" s="47" customFormat="1" ht="15.75">
      <c r="A38" s="133"/>
      <c r="B38" s="25" t="s">
        <v>1002</v>
      </c>
      <c r="C38" s="134"/>
      <c r="D38" s="134"/>
      <c r="E38" s="134"/>
      <c r="F38" s="429" t="s">
        <v>1018</v>
      </c>
      <c r="G38" s="161"/>
      <c r="H38" s="161"/>
    </row>
    <row r="39" spans="1:8" s="47" customFormat="1" ht="15.75">
      <c r="A39" s="133"/>
      <c r="B39" s="135"/>
      <c r="C39" s="66" t="s">
        <v>828</v>
      </c>
      <c r="D39" s="66"/>
      <c r="E39" s="66"/>
      <c r="F39" s="422" t="s">
        <v>829</v>
      </c>
      <c r="G39" s="201">
        <f>SUM(G40+G44)</f>
        <v>4343000</v>
      </c>
      <c r="H39" s="201">
        <f>SUM(H40+H44)</f>
        <v>4040000</v>
      </c>
    </row>
    <row r="40" spans="1:8" s="48" customFormat="1" ht="15.75">
      <c r="A40" s="137"/>
      <c r="B40" s="135"/>
      <c r="C40" s="135"/>
      <c r="D40" s="129" t="s">
        <v>859</v>
      </c>
      <c r="E40" s="134"/>
      <c r="F40" s="423" t="s">
        <v>860</v>
      </c>
      <c r="G40" s="199">
        <f>G41+G42+G43</f>
        <v>2040000</v>
      </c>
      <c r="H40" s="199">
        <f>H41+H42+H43</f>
        <v>1750000</v>
      </c>
    </row>
    <row r="41" spans="1:8" s="47" customFormat="1" ht="15.75">
      <c r="A41" s="137" t="s">
        <v>1362</v>
      </c>
      <c r="B41" s="135"/>
      <c r="C41" s="135"/>
      <c r="D41" s="135"/>
      <c r="E41" s="135" t="s">
        <v>865</v>
      </c>
      <c r="F41" s="304" t="s">
        <v>1520</v>
      </c>
      <c r="G41" s="198">
        <v>910000</v>
      </c>
      <c r="H41" s="198">
        <v>750000</v>
      </c>
    </row>
    <row r="42" spans="1:8" s="47" customFormat="1" ht="15.75" customHeight="1">
      <c r="A42" s="137" t="s">
        <v>1363</v>
      </c>
      <c r="B42" s="135"/>
      <c r="C42" s="135"/>
      <c r="D42" s="135"/>
      <c r="E42" s="135" t="s">
        <v>865</v>
      </c>
      <c r="F42" s="304" t="s">
        <v>1053</v>
      </c>
      <c r="G42" s="198">
        <v>750000</v>
      </c>
      <c r="H42" s="198">
        <v>700000</v>
      </c>
    </row>
    <row r="43" spans="1:8" s="22" customFormat="1" ht="15.75">
      <c r="A43" s="137" t="s">
        <v>1364</v>
      </c>
      <c r="B43" s="135"/>
      <c r="C43" s="135"/>
      <c r="D43" s="135"/>
      <c r="E43" s="135" t="s">
        <v>870</v>
      </c>
      <c r="F43" s="304" t="s">
        <v>1011</v>
      </c>
      <c r="G43" s="198">
        <v>380000</v>
      </c>
      <c r="H43" s="198">
        <v>300000</v>
      </c>
    </row>
    <row r="44" spans="1:8" s="22" customFormat="1" ht="15.75" customHeight="1">
      <c r="A44" s="133"/>
      <c r="B44" s="134"/>
      <c r="C44" s="25"/>
      <c r="D44" s="20" t="s">
        <v>875</v>
      </c>
      <c r="E44" s="21"/>
      <c r="F44" s="423" t="s">
        <v>1005</v>
      </c>
      <c r="G44" s="199">
        <f>SUM(G45:G51)</f>
        <v>2303000</v>
      </c>
      <c r="H44" s="199">
        <f>SUM(H45:H51)</f>
        <v>2290000</v>
      </c>
    </row>
    <row r="45" spans="1:8" s="22" customFormat="1" ht="15.75">
      <c r="A45" s="137" t="s">
        <v>1365</v>
      </c>
      <c r="B45" s="135"/>
      <c r="C45" s="25"/>
      <c r="D45" s="21"/>
      <c r="E45" s="21" t="s">
        <v>876</v>
      </c>
      <c r="F45" s="304" t="s">
        <v>722</v>
      </c>
      <c r="G45" s="198">
        <v>900000</v>
      </c>
      <c r="H45" s="198">
        <v>900000</v>
      </c>
    </row>
    <row r="46" spans="1:8" s="22" customFormat="1" ht="15.75">
      <c r="A46" s="137" t="s">
        <v>1366</v>
      </c>
      <c r="B46" s="135"/>
      <c r="C46" s="25"/>
      <c r="D46" s="21"/>
      <c r="E46" s="21" t="s">
        <v>881</v>
      </c>
      <c r="F46" s="304" t="s">
        <v>882</v>
      </c>
      <c r="G46" s="198">
        <v>350000</v>
      </c>
      <c r="H46" s="198">
        <v>350000</v>
      </c>
    </row>
    <row r="47" spans="1:8" s="48" customFormat="1" ht="15.75">
      <c r="A47" s="137" t="s">
        <v>1367</v>
      </c>
      <c r="B47" s="135"/>
      <c r="C47" s="66"/>
      <c r="D47" s="135"/>
      <c r="E47" s="135" t="s">
        <v>883</v>
      </c>
      <c r="F47" s="304" t="s">
        <v>1038</v>
      </c>
      <c r="G47" s="198">
        <v>350000</v>
      </c>
      <c r="H47" s="198">
        <v>350000</v>
      </c>
    </row>
    <row r="48" spans="1:8" s="48" customFormat="1" ht="15.75">
      <c r="A48" s="137" t="s">
        <v>110</v>
      </c>
      <c r="B48" s="135"/>
      <c r="C48" s="66"/>
      <c r="D48" s="135"/>
      <c r="E48" s="135" t="s">
        <v>883</v>
      </c>
      <c r="F48" s="304" t="s">
        <v>416</v>
      </c>
      <c r="G48" s="198">
        <v>50000</v>
      </c>
      <c r="H48" s="198">
        <v>70000</v>
      </c>
    </row>
    <row r="49" spans="1:8" s="47" customFormat="1" ht="15.75">
      <c r="A49" s="137" t="s">
        <v>111</v>
      </c>
      <c r="B49" s="135"/>
      <c r="C49" s="66"/>
      <c r="D49" s="135"/>
      <c r="E49" s="135" t="s">
        <v>883</v>
      </c>
      <c r="F49" s="304" t="s">
        <v>1039</v>
      </c>
      <c r="G49" s="198">
        <v>438000</v>
      </c>
      <c r="H49" s="198">
        <v>400000</v>
      </c>
    </row>
    <row r="50" spans="1:8" s="47" customFormat="1" ht="15.75">
      <c r="A50" s="137" t="s">
        <v>112</v>
      </c>
      <c r="B50" s="135"/>
      <c r="C50" s="66"/>
      <c r="D50" s="135"/>
      <c r="E50" s="135" t="s">
        <v>883</v>
      </c>
      <c r="F50" s="304" t="s">
        <v>535</v>
      </c>
      <c r="G50" s="198">
        <v>75000</v>
      </c>
      <c r="H50" s="198">
        <v>80000</v>
      </c>
    </row>
    <row r="51" spans="1:8" ht="15.75">
      <c r="A51" s="137" t="s">
        <v>113</v>
      </c>
      <c r="B51" s="135"/>
      <c r="C51" s="66"/>
      <c r="D51" s="135"/>
      <c r="E51" s="135" t="s">
        <v>883</v>
      </c>
      <c r="F51" s="304" t="s">
        <v>1040</v>
      </c>
      <c r="G51" s="198">
        <v>140000</v>
      </c>
      <c r="H51" s="198">
        <v>140000</v>
      </c>
    </row>
    <row r="52" spans="1:8" ht="15.75">
      <c r="A52" s="137"/>
      <c r="B52" s="135"/>
      <c r="C52" s="66" t="s">
        <v>948</v>
      </c>
      <c r="D52" s="129"/>
      <c r="E52" s="129"/>
      <c r="F52" s="422" t="s">
        <v>1028</v>
      </c>
      <c r="G52" s="196">
        <f>SUM(G53+G55)</f>
        <v>1500000</v>
      </c>
      <c r="H52" s="196">
        <f>SUM(H53+H55)</f>
        <v>1450000</v>
      </c>
    </row>
    <row r="53" spans="1:8" ht="15.75">
      <c r="A53" s="137"/>
      <c r="B53" s="135"/>
      <c r="C53" s="66"/>
      <c r="D53" s="129" t="s">
        <v>949</v>
      </c>
      <c r="E53" s="129"/>
      <c r="F53" s="423" t="s">
        <v>950</v>
      </c>
      <c r="G53" s="199">
        <f>SUM(G54)</f>
        <v>300000</v>
      </c>
      <c r="H53" s="199">
        <f>SUM(H54)</f>
        <v>250000</v>
      </c>
    </row>
    <row r="54" spans="1:8" ht="15.75">
      <c r="A54" s="137" t="s">
        <v>813</v>
      </c>
      <c r="B54" s="135"/>
      <c r="C54" s="66"/>
      <c r="D54" s="129"/>
      <c r="E54" s="135" t="s">
        <v>951</v>
      </c>
      <c r="F54" s="304" t="s">
        <v>1300</v>
      </c>
      <c r="G54" s="198">
        <v>300000</v>
      </c>
      <c r="H54" s="198">
        <v>250000</v>
      </c>
    </row>
    <row r="55" spans="1:8" ht="15.75">
      <c r="A55" s="137"/>
      <c r="B55" s="135"/>
      <c r="C55" s="135"/>
      <c r="D55" s="129" t="s">
        <v>952</v>
      </c>
      <c r="E55" s="135"/>
      <c r="F55" s="423" t="s">
        <v>953</v>
      </c>
      <c r="G55" s="199">
        <f>SUM(G56)</f>
        <v>1200000</v>
      </c>
      <c r="H55" s="199">
        <f>SUM(H56)</f>
        <v>1200000</v>
      </c>
    </row>
    <row r="56" spans="1:8" ht="28.5" customHeight="1" thickBot="1">
      <c r="A56" s="150" t="s">
        <v>828</v>
      </c>
      <c r="B56" s="141"/>
      <c r="C56" s="141"/>
      <c r="D56" s="141"/>
      <c r="E56" s="141" t="s">
        <v>954</v>
      </c>
      <c r="F56" s="342" t="s">
        <v>1511</v>
      </c>
      <c r="G56" s="202">
        <v>1200000</v>
      </c>
      <c r="H56" s="202">
        <v>1200000</v>
      </c>
    </row>
    <row r="57" spans="1:8" ht="15.75">
      <c r="A57" s="441" t="s">
        <v>440</v>
      </c>
      <c r="B57" s="442"/>
      <c r="C57" s="442"/>
      <c r="D57" s="442"/>
      <c r="E57" s="442"/>
      <c r="F57" s="443"/>
      <c r="G57" s="215">
        <f>SUM(G60)</f>
        <v>0</v>
      </c>
      <c r="H57" s="215">
        <f>SUM(H60)</f>
        <v>110000</v>
      </c>
    </row>
    <row r="58" spans="1:8" ht="21" customHeight="1" thickBot="1">
      <c r="A58" s="444" t="s">
        <v>1289</v>
      </c>
      <c r="B58" s="445"/>
      <c r="C58" s="445"/>
      <c r="D58" s="445"/>
      <c r="E58" s="445"/>
      <c r="F58" s="446"/>
      <c r="G58" s="216"/>
      <c r="H58" s="216"/>
    </row>
    <row r="59" spans="1:8" ht="15.75">
      <c r="A59" s="147"/>
      <c r="B59" s="25" t="s">
        <v>1002</v>
      </c>
      <c r="C59" s="134"/>
      <c r="D59" s="134"/>
      <c r="E59" s="134"/>
      <c r="F59" s="429" t="s">
        <v>1018</v>
      </c>
      <c r="G59" s="198"/>
      <c r="H59" s="198"/>
    </row>
    <row r="60" spans="1:8" ht="15.75">
      <c r="A60" s="147"/>
      <c r="B60" s="135"/>
      <c r="C60" s="66" t="s">
        <v>828</v>
      </c>
      <c r="D60" s="66"/>
      <c r="E60" s="66"/>
      <c r="F60" s="422" t="s">
        <v>829</v>
      </c>
      <c r="G60" s="218">
        <f>SUM(G61)</f>
        <v>0</v>
      </c>
      <c r="H60" s="218">
        <f>SUM(H61)</f>
        <v>110000</v>
      </c>
    </row>
    <row r="61" spans="1:8" ht="15.75">
      <c r="A61" s="137"/>
      <c r="B61" s="135"/>
      <c r="C61" s="135"/>
      <c r="D61" s="20" t="s">
        <v>875</v>
      </c>
      <c r="E61" s="21"/>
      <c r="F61" s="423" t="s">
        <v>1005</v>
      </c>
      <c r="G61" s="200">
        <f>SUM(G62)</f>
        <v>0</v>
      </c>
      <c r="H61" s="200">
        <f>SUM(H62)</f>
        <v>110000</v>
      </c>
    </row>
    <row r="62" spans="1:8" ht="16.5" thickBot="1">
      <c r="A62" s="150" t="s">
        <v>114</v>
      </c>
      <c r="B62" s="141"/>
      <c r="C62" s="141"/>
      <c r="D62" s="141"/>
      <c r="E62" s="135" t="s">
        <v>883</v>
      </c>
      <c r="F62" s="304" t="s">
        <v>439</v>
      </c>
      <c r="G62" s="198">
        <v>0</v>
      </c>
      <c r="H62" s="198">
        <v>110000</v>
      </c>
    </row>
    <row r="63" spans="1:8" ht="15" customHeight="1">
      <c r="A63" s="476" t="s">
        <v>8</v>
      </c>
      <c r="B63" s="477"/>
      <c r="C63" s="477"/>
      <c r="D63" s="477"/>
      <c r="E63" s="477"/>
      <c r="F63" s="478"/>
      <c r="G63" s="217">
        <f>SUM(G66+G69)</f>
        <v>615330</v>
      </c>
      <c r="H63" s="217">
        <f>SUM(H66+H69)</f>
        <v>727000</v>
      </c>
    </row>
    <row r="64" spans="1:8" ht="15" customHeight="1" thickBot="1">
      <c r="A64" s="444" t="s">
        <v>1289</v>
      </c>
      <c r="B64" s="445"/>
      <c r="C64" s="445"/>
      <c r="D64" s="445"/>
      <c r="E64" s="445"/>
      <c r="F64" s="446"/>
      <c r="G64" s="216"/>
      <c r="H64" s="216"/>
    </row>
    <row r="65" spans="1:8" ht="15" customHeight="1">
      <c r="A65" s="137"/>
      <c r="B65" s="66" t="s">
        <v>1003</v>
      </c>
      <c r="C65" s="25"/>
      <c r="D65" s="134"/>
      <c r="E65" s="135"/>
      <c r="F65" s="422" t="s">
        <v>1025</v>
      </c>
      <c r="G65" s="198"/>
      <c r="H65" s="198"/>
    </row>
    <row r="66" spans="1:8" ht="15" customHeight="1">
      <c r="A66" s="137"/>
      <c r="B66" s="66"/>
      <c r="C66" s="25" t="s">
        <v>955</v>
      </c>
      <c r="D66" s="134"/>
      <c r="E66" s="144"/>
      <c r="F66" s="106" t="s">
        <v>408</v>
      </c>
      <c r="G66" s="218">
        <f>SUM(G67)</f>
        <v>176000</v>
      </c>
      <c r="H66" s="218">
        <f>SUM(H67)</f>
        <v>350000</v>
      </c>
    </row>
    <row r="67" spans="1:8" ht="15" customHeight="1">
      <c r="A67" s="137"/>
      <c r="B67" s="66"/>
      <c r="C67" s="25"/>
      <c r="D67" s="129" t="s">
        <v>477</v>
      </c>
      <c r="E67" s="134"/>
      <c r="F67" s="423" t="s">
        <v>478</v>
      </c>
      <c r="G67" s="382">
        <f>SUM(G68)</f>
        <v>176000</v>
      </c>
      <c r="H67" s="206">
        <f>SUM(H68)</f>
        <v>350000</v>
      </c>
    </row>
    <row r="68" spans="1:8" ht="15" customHeight="1" thickBot="1">
      <c r="A68" s="380" t="s">
        <v>885</v>
      </c>
      <c r="B68" s="139"/>
      <c r="C68" s="165"/>
      <c r="D68" s="326"/>
      <c r="E68" s="141" t="s">
        <v>479</v>
      </c>
      <c r="F68" s="342" t="s">
        <v>480</v>
      </c>
      <c r="G68" s="381">
        <v>176000</v>
      </c>
      <c r="H68" s="383">
        <v>350000</v>
      </c>
    </row>
    <row r="69" spans="1:8" ht="15" customHeight="1">
      <c r="A69" s="133"/>
      <c r="B69" s="134"/>
      <c r="C69" s="25" t="s">
        <v>959</v>
      </c>
      <c r="D69" s="134"/>
      <c r="E69" s="134"/>
      <c r="F69" s="422" t="s">
        <v>960</v>
      </c>
      <c r="G69" s="218">
        <f>SUM(G70)</f>
        <v>439330</v>
      </c>
      <c r="H69" s="218">
        <f>SUM(H70)</f>
        <v>377000</v>
      </c>
    </row>
    <row r="70" spans="1:8" ht="15" customHeight="1">
      <c r="A70" s="133"/>
      <c r="B70" s="134"/>
      <c r="C70" s="25"/>
      <c r="D70" s="129" t="s">
        <v>967</v>
      </c>
      <c r="E70" s="134"/>
      <c r="F70" s="423" t="s">
        <v>968</v>
      </c>
      <c r="G70" s="199">
        <f>+G71+G72</f>
        <v>439330</v>
      </c>
      <c r="H70" s="199">
        <f>+H71+H72</f>
        <v>377000</v>
      </c>
    </row>
    <row r="71" spans="1:8" ht="15" customHeight="1">
      <c r="A71" s="137" t="s">
        <v>936</v>
      </c>
      <c r="B71" s="135"/>
      <c r="C71" s="25"/>
      <c r="D71" s="135"/>
      <c r="E71" s="135" t="s">
        <v>969</v>
      </c>
      <c r="F71" s="304" t="s">
        <v>460</v>
      </c>
      <c r="G71" s="198">
        <v>380330</v>
      </c>
      <c r="H71" s="198">
        <v>240000</v>
      </c>
    </row>
    <row r="72" spans="1:8" ht="15" customHeight="1">
      <c r="A72" s="359" t="s">
        <v>943</v>
      </c>
      <c r="B72" s="360"/>
      <c r="C72" s="361"/>
      <c r="D72" s="360"/>
      <c r="E72" s="360" t="s">
        <v>969</v>
      </c>
      <c r="F72" s="428" t="s">
        <v>582</v>
      </c>
      <c r="G72" s="362">
        <v>59000</v>
      </c>
      <c r="H72" s="362">
        <v>137000</v>
      </c>
    </row>
    <row r="73" spans="1:8" ht="15" customHeight="1">
      <c r="A73" s="447" t="s">
        <v>9</v>
      </c>
      <c r="B73" s="448"/>
      <c r="C73" s="448"/>
      <c r="D73" s="448"/>
      <c r="E73" s="448"/>
      <c r="F73" s="449"/>
      <c r="G73" s="213">
        <f>SUM(G76+G80)</f>
        <v>750000</v>
      </c>
      <c r="H73" s="358">
        <f>SUM(H76+H80)</f>
        <v>280000</v>
      </c>
    </row>
    <row r="74" spans="1:8" ht="15" customHeight="1" thickBot="1">
      <c r="A74" s="444" t="s">
        <v>1289</v>
      </c>
      <c r="B74" s="445"/>
      <c r="C74" s="445"/>
      <c r="D74" s="445"/>
      <c r="E74" s="445"/>
      <c r="F74" s="446"/>
      <c r="G74" s="216"/>
      <c r="H74" s="216"/>
    </row>
    <row r="75" spans="1:8" ht="15" customHeight="1">
      <c r="A75" s="137"/>
      <c r="B75" s="25" t="s">
        <v>1002</v>
      </c>
      <c r="C75" s="134"/>
      <c r="D75" s="134"/>
      <c r="E75" s="134"/>
      <c r="F75" s="429" t="s">
        <v>1018</v>
      </c>
      <c r="G75" s="198"/>
      <c r="H75" s="198"/>
    </row>
    <row r="76" spans="1:8" ht="15" customHeight="1">
      <c r="A76" s="137"/>
      <c r="B76" s="135"/>
      <c r="C76" s="66" t="s">
        <v>828</v>
      </c>
      <c r="D76" s="66"/>
      <c r="E76" s="66"/>
      <c r="F76" s="422" t="s">
        <v>829</v>
      </c>
      <c r="G76" s="196">
        <f>SUM(G77)</f>
        <v>173000</v>
      </c>
      <c r="H76" s="37">
        <f>SUM(H77)</f>
        <v>280000</v>
      </c>
    </row>
    <row r="77" spans="1:8" ht="15" customHeight="1">
      <c r="A77" s="137"/>
      <c r="B77" s="135"/>
      <c r="C77" s="66"/>
      <c r="D77" s="129" t="s">
        <v>859</v>
      </c>
      <c r="E77" s="134"/>
      <c r="F77" s="423" t="s">
        <v>860</v>
      </c>
      <c r="G77" s="200">
        <f>SUM(G78)</f>
        <v>173000</v>
      </c>
      <c r="H77" s="162">
        <f>SUM(H78)</f>
        <v>280000</v>
      </c>
    </row>
    <row r="78" spans="1:8" ht="15" customHeight="1">
      <c r="A78" s="137" t="s">
        <v>944</v>
      </c>
      <c r="B78" s="135"/>
      <c r="C78" s="66"/>
      <c r="D78" s="66"/>
      <c r="E78" s="135" t="s">
        <v>863</v>
      </c>
      <c r="F78" s="304" t="s">
        <v>1335</v>
      </c>
      <c r="G78" s="219">
        <v>173000</v>
      </c>
      <c r="H78" s="219">
        <v>280000</v>
      </c>
    </row>
    <row r="79" spans="1:8" ht="15" customHeight="1">
      <c r="A79" s="155"/>
      <c r="B79" s="66" t="s">
        <v>1003</v>
      </c>
      <c r="C79" s="25"/>
      <c r="D79" s="134"/>
      <c r="E79" s="135"/>
      <c r="F79" s="422" t="s">
        <v>1025</v>
      </c>
      <c r="G79" s="198"/>
      <c r="H79" s="198"/>
    </row>
    <row r="80" spans="1:8" ht="15" customHeight="1">
      <c r="A80" s="155"/>
      <c r="B80" s="66"/>
      <c r="C80" s="25" t="s">
        <v>955</v>
      </c>
      <c r="D80" s="134"/>
      <c r="E80" s="134"/>
      <c r="F80" s="106" t="s">
        <v>408</v>
      </c>
      <c r="G80" s="218">
        <f>SUM(G81)</f>
        <v>577000</v>
      </c>
      <c r="H80" s="163">
        <f>SUM(H81)</f>
        <v>0</v>
      </c>
    </row>
    <row r="81" spans="1:8" ht="15" customHeight="1">
      <c r="A81" s="155"/>
      <c r="B81" s="66"/>
      <c r="C81" s="25"/>
      <c r="D81" s="129" t="s">
        <v>477</v>
      </c>
      <c r="E81" s="134"/>
      <c r="F81" s="423" t="s">
        <v>478</v>
      </c>
      <c r="G81" s="200">
        <f>SUM(G82)</f>
        <v>577000</v>
      </c>
      <c r="H81" s="162">
        <f>SUM(H82)</f>
        <v>0</v>
      </c>
    </row>
    <row r="82" spans="1:8" ht="15" customHeight="1" thickBot="1">
      <c r="A82" s="155"/>
      <c r="B82" s="134"/>
      <c r="C82" s="25"/>
      <c r="D82" s="135"/>
      <c r="E82" s="135" t="s">
        <v>479</v>
      </c>
      <c r="F82" s="304" t="s">
        <v>480</v>
      </c>
      <c r="G82" s="198">
        <v>577000</v>
      </c>
      <c r="H82" s="198">
        <v>0</v>
      </c>
    </row>
    <row r="83" spans="1:8" ht="15" customHeight="1">
      <c r="A83" s="441" t="s">
        <v>443</v>
      </c>
      <c r="B83" s="442"/>
      <c r="C83" s="442"/>
      <c r="D83" s="442"/>
      <c r="E83" s="442"/>
      <c r="F83" s="443"/>
      <c r="G83" s="215">
        <f>SUM(G86)</f>
        <v>63000</v>
      </c>
      <c r="H83" s="215">
        <f>SUM(H86)</f>
        <v>0</v>
      </c>
    </row>
    <row r="84" spans="1:8" ht="15" customHeight="1" thickBot="1">
      <c r="A84" s="444" t="s">
        <v>1289</v>
      </c>
      <c r="B84" s="445"/>
      <c r="C84" s="445"/>
      <c r="D84" s="445"/>
      <c r="E84" s="445"/>
      <c r="F84" s="446"/>
      <c r="G84" s="216"/>
      <c r="H84" s="216"/>
    </row>
    <row r="85" spans="1:8" ht="15" customHeight="1">
      <c r="A85" s="137"/>
      <c r="B85" s="25" t="s">
        <v>1002</v>
      </c>
      <c r="C85" s="134"/>
      <c r="D85" s="134"/>
      <c r="E85" s="134"/>
      <c r="F85" s="429" t="s">
        <v>1018</v>
      </c>
      <c r="G85" s="198"/>
      <c r="H85" s="198"/>
    </row>
    <row r="86" spans="1:8" ht="15" customHeight="1">
      <c r="A86" s="137"/>
      <c r="B86" s="135"/>
      <c r="C86" s="66" t="s">
        <v>828</v>
      </c>
      <c r="D86" s="66"/>
      <c r="E86" s="66"/>
      <c r="F86" s="422" t="s">
        <v>829</v>
      </c>
      <c r="G86" s="196">
        <f>SUM(G87)</f>
        <v>63000</v>
      </c>
      <c r="H86" s="196">
        <f>SUM(H87)</f>
        <v>0</v>
      </c>
    </row>
    <row r="87" spans="1:8" ht="15" customHeight="1">
      <c r="A87" s="137"/>
      <c r="B87" s="66"/>
      <c r="C87" s="25"/>
      <c r="D87" s="20" t="s">
        <v>875</v>
      </c>
      <c r="E87" s="21"/>
      <c r="F87" s="423" t="s">
        <v>1005</v>
      </c>
      <c r="G87" s="199">
        <f>SUM(G88)</f>
        <v>63000</v>
      </c>
      <c r="H87" s="199">
        <f>SUM(H88)</f>
        <v>0</v>
      </c>
    </row>
    <row r="88" spans="1:8" ht="15" customHeight="1" thickBot="1">
      <c r="A88" s="159"/>
      <c r="B88" s="139"/>
      <c r="C88" s="165"/>
      <c r="D88" s="141"/>
      <c r="E88" s="141" t="s">
        <v>883</v>
      </c>
      <c r="F88" s="342" t="s">
        <v>628</v>
      </c>
      <c r="G88" s="202">
        <v>63000</v>
      </c>
      <c r="H88" s="202">
        <v>0</v>
      </c>
    </row>
    <row r="89" spans="1:8" ht="15" customHeight="1">
      <c r="A89" s="441" t="s">
        <v>442</v>
      </c>
      <c r="B89" s="442"/>
      <c r="C89" s="442"/>
      <c r="D89" s="442"/>
      <c r="E89" s="442"/>
      <c r="F89" s="443"/>
      <c r="G89" s="215">
        <f>SUM(G92)</f>
        <v>0</v>
      </c>
      <c r="H89" s="215">
        <f>SUM(H92)</f>
        <v>70000</v>
      </c>
    </row>
    <row r="90" spans="1:8" ht="15" customHeight="1" thickBot="1">
      <c r="A90" s="444" t="s">
        <v>1289</v>
      </c>
      <c r="B90" s="445"/>
      <c r="C90" s="445"/>
      <c r="D90" s="445"/>
      <c r="E90" s="445"/>
      <c r="F90" s="446"/>
      <c r="G90" s="216"/>
      <c r="H90" s="216"/>
    </row>
    <row r="91" spans="1:8" ht="15" customHeight="1">
      <c r="A91" s="137"/>
      <c r="B91" s="25" t="s">
        <v>1002</v>
      </c>
      <c r="C91" s="134"/>
      <c r="D91" s="134"/>
      <c r="E91" s="134"/>
      <c r="F91" s="429" t="s">
        <v>1018</v>
      </c>
      <c r="G91" s="198"/>
      <c r="H91" s="198"/>
    </row>
    <row r="92" spans="1:8" ht="15" customHeight="1">
      <c r="A92" s="137"/>
      <c r="B92" s="135"/>
      <c r="C92" s="66" t="s">
        <v>828</v>
      </c>
      <c r="D92" s="66"/>
      <c r="E92" s="66"/>
      <c r="F92" s="422" t="s">
        <v>829</v>
      </c>
      <c r="G92" s="196">
        <f>SUM(G93)</f>
        <v>0</v>
      </c>
      <c r="H92" s="196">
        <f>SUM(H93)</f>
        <v>70000</v>
      </c>
    </row>
    <row r="93" spans="1:8" ht="15" customHeight="1">
      <c r="A93" s="137"/>
      <c r="B93" s="66"/>
      <c r="C93" s="25"/>
      <c r="D93" s="20" t="s">
        <v>875</v>
      </c>
      <c r="E93" s="21"/>
      <c r="F93" s="423" t="s">
        <v>1005</v>
      </c>
      <c r="G93" s="199">
        <f>SUM(G94)</f>
        <v>0</v>
      </c>
      <c r="H93" s="199">
        <f>SUM(H94)</f>
        <v>70000</v>
      </c>
    </row>
    <row r="94" spans="1:8" ht="15" customHeight="1" thickBot="1">
      <c r="A94" s="159" t="s">
        <v>948</v>
      </c>
      <c r="B94" s="139"/>
      <c r="C94" s="165"/>
      <c r="D94" s="141"/>
      <c r="E94" s="141" t="s">
        <v>883</v>
      </c>
      <c r="F94" s="342" t="s">
        <v>1539</v>
      </c>
      <c r="G94" s="202">
        <v>0</v>
      </c>
      <c r="H94" s="202">
        <v>70000</v>
      </c>
    </row>
    <row r="95" spans="1:8" ht="15" customHeight="1">
      <c r="A95" s="441" t="s">
        <v>441</v>
      </c>
      <c r="B95" s="442"/>
      <c r="C95" s="442"/>
      <c r="D95" s="442"/>
      <c r="E95" s="442"/>
      <c r="F95" s="443"/>
      <c r="G95" s="215">
        <f>SUM(G98)</f>
        <v>0</v>
      </c>
      <c r="H95" s="215">
        <f>SUM(H98)</f>
        <v>100000</v>
      </c>
    </row>
    <row r="96" spans="1:8" ht="15" customHeight="1" thickBot="1">
      <c r="A96" s="444" t="s">
        <v>1289</v>
      </c>
      <c r="B96" s="445"/>
      <c r="C96" s="445"/>
      <c r="D96" s="445"/>
      <c r="E96" s="445"/>
      <c r="F96" s="446"/>
      <c r="G96" s="216"/>
      <c r="H96" s="216"/>
    </row>
    <row r="97" spans="1:8" ht="15" customHeight="1">
      <c r="A97" s="137"/>
      <c r="B97" s="25" t="s">
        <v>1002</v>
      </c>
      <c r="C97" s="134"/>
      <c r="D97" s="134"/>
      <c r="E97" s="134"/>
      <c r="F97" s="429" t="s">
        <v>1018</v>
      </c>
      <c r="G97" s="198"/>
      <c r="H97" s="198"/>
    </row>
    <row r="98" spans="1:8" ht="15" customHeight="1">
      <c r="A98" s="137"/>
      <c r="B98" s="135"/>
      <c r="C98" s="66" t="s">
        <v>828</v>
      </c>
      <c r="D98" s="66"/>
      <c r="E98" s="66"/>
      <c r="F98" s="422" t="s">
        <v>829</v>
      </c>
      <c r="G98" s="196">
        <f>SUM(G99)</f>
        <v>0</v>
      </c>
      <c r="H98" s="196">
        <f>SUM(H99)</f>
        <v>100000</v>
      </c>
    </row>
    <row r="99" spans="1:8" ht="15" customHeight="1">
      <c r="A99" s="137"/>
      <c r="B99" s="66"/>
      <c r="C99" s="25"/>
      <c r="D99" s="20" t="s">
        <v>875</v>
      </c>
      <c r="E99" s="21"/>
      <c r="F99" s="423" t="s">
        <v>1005</v>
      </c>
      <c r="G99" s="199">
        <f>SUM(G100)</f>
        <v>0</v>
      </c>
      <c r="H99" s="199">
        <f>SUM(H100)</f>
        <v>100000</v>
      </c>
    </row>
    <row r="100" spans="1:8" ht="15" customHeight="1" thickBot="1">
      <c r="A100" s="159" t="s">
        <v>1368</v>
      </c>
      <c r="B100" s="139"/>
      <c r="C100" s="165"/>
      <c r="D100" s="141"/>
      <c r="E100" s="141" t="s">
        <v>883</v>
      </c>
      <c r="F100" s="342" t="s">
        <v>1512</v>
      </c>
      <c r="G100" s="202">
        <v>0</v>
      </c>
      <c r="H100" s="202">
        <v>100000</v>
      </c>
    </row>
    <row r="101" spans="1:8" ht="15" customHeight="1">
      <c r="A101" s="476" t="s">
        <v>10</v>
      </c>
      <c r="B101" s="477"/>
      <c r="C101" s="477"/>
      <c r="D101" s="477"/>
      <c r="E101" s="477"/>
      <c r="F101" s="478"/>
      <c r="G101" s="217">
        <f>SUM(G104)</f>
        <v>840000</v>
      </c>
      <c r="H101" s="217">
        <f>SUM(H104)</f>
        <v>1170000</v>
      </c>
    </row>
    <row r="102" spans="1:8" ht="15" customHeight="1" thickBot="1">
      <c r="A102" s="444" t="s">
        <v>1289</v>
      </c>
      <c r="B102" s="445"/>
      <c r="C102" s="445"/>
      <c r="D102" s="445"/>
      <c r="E102" s="445"/>
      <c r="F102" s="446"/>
      <c r="G102" s="216"/>
      <c r="H102" s="216"/>
    </row>
    <row r="103" spans="1:8" ht="15" customHeight="1">
      <c r="A103" s="137"/>
      <c r="B103" s="66" t="s">
        <v>1003</v>
      </c>
      <c r="C103" s="25"/>
      <c r="D103" s="134"/>
      <c r="E103" s="135"/>
      <c r="F103" s="422" t="s">
        <v>1025</v>
      </c>
      <c r="G103" s="161"/>
      <c r="H103" s="161"/>
    </row>
    <row r="104" spans="1:8" ht="15" customHeight="1">
      <c r="A104" s="133"/>
      <c r="B104" s="134"/>
      <c r="C104" s="25" t="s">
        <v>959</v>
      </c>
      <c r="D104" s="134"/>
      <c r="E104" s="134"/>
      <c r="F104" s="422" t="s">
        <v>960</v>
      </c>
      <c r="G104" s="196">
        <f>+G105</f>
        <v>840000</v>
      </c>
      <c r="H104" s="196">
        <f>+H105</f>
        <v>1170000</v>
      </c>
    </row>
    <row r="105" spans="1:8" ht="15" customHeight="1">
      <c r="A105" s="133"/>
      <c r="B105" s="134"/>
      <c r="C105" s="25"/>
      <c r="D105" s="129" t="s">
        <v>967</v>
      </c>
      <c r="E105" s="134"/>
      <c r="F105" s="423" t="s">
        <v>968</v>
      </c>
      <c r="G105" s="199">
        <f>SUM(G106:G110)</f>
        <v>840000</v>
      </c>
      <c r="H105" s="199">
        <f>SUM(H106:H110)</f>
        <v>1170000</v>
      </c>
    </row>
    <row r="106" spans="1:8" ht="15" customHeight="1">
      <c r="A106" s="137" t="s">
        <v>1369</v>
      </c>
      <c r="B106" s="135"/>
      <c r="C106" s="25"/>
      <c r="D106" s="135"/>
      <c r="E106" s="135" t="s">
        <v>969</v>
      </c>
      <c r="F106" s="304" t="s">
        <v>970</v>
      </c>
      <c r="G106" s="198">
        <v>150000</v>
      </c>
      <c r="H106" s="198">
        <v>200000</v>
      </c>
    </row>
    <row r="107" spans="1:8" ht="15" customHeight="1">
      <c r="A107" s="137" t="s">
        <v>955</v>
      </c>
      <c r="B107" s="135"/>
      <c r="C107" s="25"/>
      <c r="D107" s="134"/>
      <c r="E107" s="135" t="s">
        <v>971</v>
      </c>
      <c r="F107" s="304" t="s">
        <v>972</v>
      </c>
      <c r="G107" s="198">
        <v>120000</v>
      </c>
      <c r="H107" s="198">
        <v>100000</v>
      </c>
    </row>
    <row r="108" spans="1:8" ht="15" customHeight="1">
      <c r="A108" s="137" t="s">
        <v>959</v>
      </c>
      <c r="B108" s="135"/>
      <c r="C108" s="25"/>
      <c r="D108" s="134"/>
      <c r="E108" s="135" t="s">
        <v>973</v>
      </c>
      <c r="F108" s="304" t="s">
        <v>974</v>
      </c>
      <c r="G108" s="198">
        <v>210000</v>
      </c>
      <c r="H108" s="198">
        <v>820000</v>
      </c>
    </row>
    <row r="109" spans="1:8" ht="15" customHeight="1">
      <c r="A109" s="137" t="s">
        <v>1370</v>
      </c>
      <c r="B109" s="135"/>
      <c r="C109" s="25"/>
      <c r="D109" s="134"/>
      <c r="E109" s="135" t="s">
        <v>975</v>
      </c>
      <c r="F109" s="304" t="s">
        <v>1043</v>
      </c>
      <c r="G109" s="198">
        <v>130000</v>
      </c>
      <c r="H109" s="198">
        <v>50000</v>
      </c>
    </row>
    <row r="110" spans="1:8" ht="15" customHeight="1" thickBot="1">
      <c r="A110" s="137"/>
      <c r="B110" s="135"/>
      <c r="C110" s="25"/>
      <c r="D110" s="134"/>
      <c r="E110" s="135" t="s">
        <v>975</v>
      </c>
      <c r="F110" s="304" t="s">
        <v>48</v>
      </c>
      <c r="G110" s="198">
        <v>230000</v>
      </c>
      <c r="H110" s="198">
        <v>0</v>
      </c>
    </row>
    <row r="111" spans="1:8" ht="15" customHeight="1">
      <c r="A111" s="441" t="s">
        <v>11</v>
      </c>
      <c r="B111" s="442"/>
      <c r="C111" s="442"/>
      <c r="D111" s="442"/>
      <c r="E111" s="442"/>
      <c r="F111" s="443"/>
      <c r="G111" s="215">
        <f>SUM(G114)</f>
        <v>853000</v>
      </c>
      <c r="H111" s="215">
        <f>SUM(H114)</f>
        <v>653000</v>
      </c>
    </row>
    <row r="112" spans="1:8" ht="15" customHeight="1" thickBot="1">
      <c r="A112" s="444" t="s">
        <v>1289</v>
      </c>
      <c r="B112" s="445"/>
      <c r="C112" s="445"/>
      <c r="D112" s="445"/>
      <c r="E112" s="445"/>
      <c r="F112" s="446"/>
      <c r="G112" s="216"/>
      <c r="H112" s="216"/>
    </row>
    <row r="113" spans="1:8" ht="15" customHeight="1">
      <c r="A113" s="137"/>
      <c r="B113" s="25" t="s">
        <v>1002</v>
      </c>
      <c r="C113" s="134"/>
      <c r="D113" s="134"/>
      <c r="E113" s="134"/>
      <c r="F113" s="429" t="s">
        <v>1018</v>
      </c>
      <c r="G113" s="161"/>
      <c r="H113" s="161"/>
    </row>
    <row r="114" spans="1:8" ht="15" customHeight="1">
      <c r="A114" s="133"/>
      <c r="B114" s="134"/>
      <c r="C114" s="25" t="s">
        <v>828</v>
      </c>
      <c r="D114" s="134"/>
      <c r="E114" s="134"/>
      <c r="F114" s="422" t="s">
        <v>829</v>
      </c>
      <c r="G114" s="196">
        <f>+G115</f>
        <v>853000</v>
      </c>
      <c r="H114" s="196">
        <f>+H115</f>
        <v>653000</v>
      </c>
    </row>
    <row r="115" spans="1:8" ht="15" customHeight="1">
      <c r="A115" s="133"/>
      <c r="B115" s="134"/>
      <c r="C115" s="25"/>
      <c r="D115" s="129" t="s">
        <v>859</v>
      </c>
      <c r="E115" s="134"/>
      <c r="F115" s="423" t="s">
        <v>860</v>
      </c>
      <c r="G115" s="199">
        <f>+G116+G117</f>
        <v>853000</v>
      </c>
      <c r="H115" s="199">
        <f>+H116+H117</f>
        <v>653000</v>
      </c>
    </row>
    <row r="116" spans="1:8" ht="15" customHeight="1">
      <c r="A116" s="137" t="s">
        <v>1371</v>
      </c>
      <c r="B116" s="135"/>
      <c r="C116" s="25"/>
      <c r="D116" s="135"/>
      <c r="E116" s="135" t="s">
        <v>863</v>
      </c>
      <c r="F116" s="304" t="s">
        <v>1036</v>
      </c>
      <c r="G116" s="198">
        <v>483000</v>
      </c>
      <c r="H116" s="198">
        <v>653000</v>
      </c>
    </row>
    <row r="117" spans="1:8" ht="32.25" thickBot="1">
      <c r="A117" s="137"/>
      <c r="B117" s="135"/>
      <c r="C117" s="25"/>
      <c r="D117" s="135"/>
      <c r="E117" s="135" t="s">
        <v>863</v>
      </c>
      <c r="F117" s="304" t="s">
        <v>49</v>
      </c>
      <c r="G117" s="198">
        <v>370000</v>
      </c>
      <c r="H117" s="198">
        <v>0</v>
      </c>
    </row>
    <row r="118" spans="1:8" ht="15" customHeight="1">
      <c r="A118" s="460" t="s">
        <v>13</v>
      </c>
      <c r="B118" s="461"/>
      <c r="C118" s="461"/>
      <c r="D118" s="461"/>
      <c r="E118" s="461"/>
      <c r="F118" s="462"/>
      <c r="G118" s="220">
        <f>SUM(G119)</f>
        <v>1586000</v>
      </c>
      <c r="H118" s="220">
        <f>SUM(H119)</f>
        <v>1670000</v>
      </c>
    </row>
    <row r="119" spans="1:8" ht="15" customHeight="1">
      <c r="A119" s="456" t="s">
        <v>14</v>
      </c>
      <c r="B119" s="457"/>
      <c r="C119" s="457"/>
      <c r="D119" s="457"/>
      <c r="E119" s="457"/>
      <c r="F119" s="458"/>
      <c r="G119" s="221">
        <f>SUM(G120+G135+G143+G149)</f>
        <v>1586000</v>
      </c>
      <c r="H119" s="221">
        <f>SUM(H120+H135+H143+H149)</f>
        <v>1670000</v>
      </c>
    </row>
    <row r="120" spans="1:8" ht="15" customHeight="1">
      <c r="A120" s="447" t="s">
        <v>15</v>
      </c>
      <c r="B120" s="448"/>
      <c r="C120" s="448"/>
      <c r="D120" s="448"/>
      <c r="E120" s="448"/>
      <c r="F120" s="449"/>
      <c r="G120" s="222">
        <f>SUM(G123)</f>
        <v>1097000</v>
      </c>
      <c r="H120" s="222">
        <f>SUM(H123)</f>
        <v>1082000</v>
      </c>
    </row>
    <row r="121" spans="1:8" ht="15" customHeight="1" thickBot="1">
      <c r="A121" s="444" t="s">
        <v>1299</v>
      </c>
      <c r="B121" s="445"/>
      <c r="C121" s="445"/>
      <c r="D121" s="445"/>
      <c r="E121" s="445"/>
      <c r="F121" s="446"/>
      <c r="G121" s="181"/>
      <c r="H121" s="181"/>
    </row>
    <row r="122" spans="1:8" ht="15" customHeight="1">
      <c r="A122" s="137"/>
      <c r="B122" s="25" t="s">
        <v>1002</v>
      </c>
      <c r="C122" s="134"/>
      <c r="D122" s="134"/>
      <c r="E122" s="134"/>
      <c r="F122" s="429" t="s">
        <v>1018</v>
      </c>
      <c r="G122" s="198"/>
      <c r="H122" s="198"/>
    </row>
    <row r="123" spans="1:8" ht="15" customHeight="1">
      <c r="A123" s="137"/>
      <c r="B123" s="134"/>
      <c r="C123" s="25" t="s">
        <v>828</v>
      </c>
      <c r="D123" s="134"/>
      <c r="E123" s="134"/>
      <c r="F123" s="422" t="s">
        <v>829</v>
      </c>
      <c r="G123" s="196">
        <f>SUM(G124+G128+G132)</f>
        <v>1097000</v>
      </c>
      <c r="H123" s="196">
        <f>SUM(H124+H128+H132)</f>
        <v>1082000</v>
      </c>
    </row>
    <row r="124" spans="1:8" ht="15" customHeight="1">
      <c r="A124" s="137"/>
      <c r="B124" s="135"/>
      <c r="C124" s="135"/>
      <c r="D124" s="129" t="s">
        <v>837</v>
      </c>
      <c r="E124" s="134"/>
      <c r="F124" s="423" t="s">
        <v>838</v>
      </c>
      <c r="G124" s="199">
        <f>SUM(G125+G126+G127)</f>
        <v>120000</v>
      </c>
      <c r="H124" s="199">
        <f>SUM(H125+H126+H127)</f>
        <v>125000</v>
      </c>
    </row>
    <row r="125" spans="1:8" ht="15" customHeight="1">
      <c r="A125" s="137" t="s">
        <v>1006</v>
      </c>
      <c r="B125" s="135"/>
      <c r="C125" s="135"/>
      <c r="D125" s="135"/>
      <c r="E125" s="135" t="s">
        <v>839</v>
      </c>
      <c r="F125" s="304" t="s">
        <v>1042</v>
      </c>
      <c r="G125" s="198">
        <v>30000</v>
      </c>
      <c r="H125" s="198">
        <v>35000</v>
      </c>
    </row>
    <row r="126" spans="1:8" ht="15" customHeight="1">
      <c r="A126" s="137" t="s">
        <v>1372</v>
      </c>
      <c r="B126" s="135"/>
      <c r="C126" s="135"/>
      <c r="D126" s="135"/>
      <c r="E126" s="135" t="s">
        <v>854</v>
      </c>
      <c r="F126" s="304" t="s">
        <v>855</v>
      </c>
      <c r="G126" s="198">
        <v>80000</v>
      </c>
      <c r="H126" s="198">
        <v>80000</v>
      </c>
    </row>
    <row r="127" spans="1:8" ht="15" customHeight="1">
      <c r="A127" s="137" t="s">
        <v>1373</v>
      </c>
      <c r="B127" s="135"/>
      <c r="C127" s="135"/>
      <c r="D127" s="135"/>
      <c r="E127" s="135" t="s">
        <v>858</v>
      </c>
      <c r="F127" s="304" t="s">
        <v>1035</v>
      </c>
      <c r="G127" s="198">
        <v>10000</v>
      </c>
      <c r="H127" s="198">
        <v>10000</v>
      </c>
    </row>
    <row r="128" spans="1:8" ht="15" customHeight="1">
      <c r="A128" s="137"/>
      <c r="B128" s="135"/>
      <c r="C128" s="135"/>
      <c r="D128" s="129" t="s">
        <v>859</v>
      </c>
      <c r="E128" s="134"/>
      <c r="F128" s="423" t="s">
        <v>860</v>
      </c>
      <c r="G128" s="199">
        <f>SUM(G129:G131)</f>
        <v>107000</v>
      </c>
      <c r="H128" s="199">
        <f>SUM(H129:H131)</f>
        <v>107000</v>
      </c>
    </row>
    <row r="129" spans="1:8" ht="15" customHeight="1">
      <c r="A129" s="137" t="s">
        <v>1374</v>
      </c>
      <c r="B129" s="135"/>
      <c r="C129" s="135"/>
      <c r="D129" s="135"/>
      <c r="E129" s="135" t="s">
        <v>861</v>
      </c>
      <c r="F129" s="304" t="s">
        <v>862</v>
      </c>
      <c r="G129" s="198">
        <v>72000</v>
      </c>
      <c r="H129" s="198">
        <v>72000</v>
      </c>
    </row>
    <row r="130" spans="1:8" ht="15" customHeight="1">
      <c r="A130" s="137" t="s">
        <v>1375</v>
      </c>
      <c r="B130" s="135"/>
      <c r="C130" s="135"/>
      <c r="D130" s="135"/>
      <c r="E130" s="135" t="s">
        <v>863</v>
      </c>
      <c r="F130" s="304" t="s">
        <v>1009</v>
      </c>
      <c r="G130" s="198">
        <v>5000</v>
      </c>
      <c r="H130" s="198">
        <v>5000</v>
      </c>
    </row>
    <row r="131" spans="1:8" ht="15" customHeight="1">
      <c r="A131" s="137" t="s">
        <v>1376</v>
      </c>
      <c r="B131" s="135"/>
      <c r="C131" s="135"/>
      <c r="D131" s="135"/>
      <c r="E131" s="135" t="s">
        <v>866</v>
      </c>
      <c r="F131" s="304" t="s">
        <v>867</v>
      </c>
      <c r="G131" s="198">
        <v>30000</v>
      </c>
      <c r="H131" s="198">
        <v>30000</v>
      </c>
    </row>
    <row r="132" spans="1:8" ht="15" customHeight="1">
      <c r="A132" s="137"/>
      <c r="B132" s="135"/>
      <c r="C132" s="135"/>
      <c r="D132" s="129" t="s">
        <v>875</v>
      </c>
      <c r="E132" s="135"/>
      <c r="F132" s="423" t="s">
        <v>1005</v>
      </c>
      <c r="G132" s="199">
        <f>SUM(+G133+G134)</f>
        <v>870000</v>
      </c>
      <c r="H132" s="49">
        <f>SUM(+H133+H134)</f>
        <v>850000</v>
      </c>
    </row>
    <row r="133" spans="1:8" ht="15" customHeight="1">
      <c r="A133" s="137" t="s">
        <v>978</v>
      </c>
      <c r="B133" s="135"/>
      <c r="C133" s="135"/>
      <c r="D133" s="129"/>
      <c r="E133" s="135" t="s">
        <v>876</v>
      </c>
      <c r="F133" s="304" t="s">
        <v>722</v>
      </c>
      <c r="G133" s="198">
        <v>800000</v>
      </c>
      <c r="H133" s="198">
        <v>800000</v>
      </c>
    </row>
    <row r="134" spans="1:8" ht="43.5" customHeight="1" thickBot="1">
      <c r="A134" s="150" t="s">
        <v>1377</v>
      </c>
      <c r="B134" s="141"/>
      <c r="C134" s="141"/>
      <c r="D134" s="166"/>
      <c r="E134" s="141" t="s">
        <v>883</v>
      </c>
      <c r="F134" s="342" t="s">
        <v>420</v>
      </c>
      <c r="G134" s="202">
        <v>70000</v>
      </c>
      <c r="H134" s="202">
        <v>50000</v>
      </c>
    </row>
    <row r="135" spans="1:8" ht="36" customHeight="1">
      <c r="A135" s="467" t="s">
        <v>16</v>
      </c>
      <c r="B135" s="468"/>
      <c r="C135" s="468"/>
      <c r="D135" s="468"/>
      <c r="E135" s="468"/>
      <c r="F135" s="469"/>
      <c r="G135" s="217">
        <f>SUM(G138)</f>
        <v>51000</v>
      </c>
      <c r="H135" s="217">
        <f>SUM(H138)</f>
        <v>68000</v>
      </c>
    </row>
    <row r="136" spans="1:8" ht="17.25" customHeight="1" thickBot="1">
      <c r="A136" s="444" t="s">
        <v>1299</v>
      </c>
      <c r="B136" s="445"/>
      <c r="C136" s="445"/>
      <c r="D136" s="445"/>
      <c r="E136" s="445"/>
      <c r="F136" s="446"/>
      <c r="G136" s="216"/>
      <c r="H136" s="216"/>
    </row>
    <row r="137" spans="1:8" ht="15" customHeight="1">
      <c r="A137" s="137"/>
      <c r="B137" s="66" t="s">
        <v>1003</v>
      </c>
      <c r="C137" s="25"/>
      <c r="D137" s="134"/>
      <c r="E137" s="135"/>
      <c r="F137" s="422" t="s">
        <v>1025</v>
      </c>
      <c r="G137" s="161"/>
      <c r="H137" s="161"/>
    </row>
    <row r="138" spans="1:8" ht="15" customHeight="1">
      <c r="A138" s="133"/>
      <c r="B138" s="134"/>
      <c r="C138" s="25" t="s">
        <v>959</v>
      </c>
      <c r="D138" s="134"/>
      <c r="E138" s="134"/>
      <c r="F138" s="422" t="s">
        <v>960</v>
      </c>
      <c r="G138" s="196">
        <f>+G139</f>
        <v>51000</v>
      </c>
      <c r="H138" s="196">
        <f>+H139</f>
        <v>68000</v>
      </c>
    </row>
    <row r="139" spans="1:8" ht="15" customHeight="1">
      <c r="A139" s="133"/>
      <c r="B139" s="134"/>
      <c r="C139" s="25"/>
      <c r="D139" s="129" t="s">
        <v>967</v>
      </c>
      <c r="E139" s="134"/>
      <c r="F139" s="423" t="s">
        <v>968</v>
      </c>
      <c r="G139" s="199">
        <f>+G140+G141+G142</f>
        <v>51000</v>
      </c>
      <c r="H139" s="49">
        <f>+H140+H141+H142</f>
        <v>68000</v>
      </c>
    </row>
    <row r="140" spans="1:8" ht="15" customHeight="1">
      <c r="A140" s="137" t="s">
        <v>991</v>
      </c>
      <c r="B140" s="135"/>
      <c r="C140" s="25"/>
      <c r="D140" s="135"/>
      <c r="E140" s="135" t="s">
        <v>969</v>
      </c>
      <c r="F140" s="304" t="s">
        <v>970</v>
      </c>
      <c r="G140" s="198">
        <v>30000</v>
      </c>
      <c r="H140" s="198">
        <v>30000</v>
      </c>
    </row>
    <row r="141" spans="1:8" ht="15" customHeight="1">
      <c r="A141" s="137" t="s">
        <v>992</v>
      </c>
      <c r="B141" s="135"/>
      <c r="C141" s="25"/>
      <c r="D141" s="135"/>
      <c r="E141" s="135" t="s">
        <v>971</v>
      </c>
      <c r="F141" s="304" t="s">
        <v>972</v>
      </c>
      <c r="G141" s="198">
        <v>1000</v>
      </c>
      <c r="H141" s="198">
        <v>3000</v>
      </c>
    </row>
    <row r="142" spans="1:8" ht="15" customHeight="1">
      <c r="A142" s="359" t="s">
        <v>1378</v>
      </c>
      <c r="B142" s="360"/>
      <c r="C142" s="361"/>
      <c r="D142" s="360"/>
      <c r="E142" s="360" t="s">
        <v>973</v>
      </c>
      <c r="F142" s="428" t="s">
        <v>974</v>
      </c>
      <c r="G142" s="362">
        <v>20000</v>
      </c>
      <c r="H142" s="362">
        <v>35000</v>
      </c>
    </row>
    <row r="143" spans="1:8" ht="35.25" customHeight="1">
      <c r="A143" s="470" t="s">
        <v>1575</v>
      </c>
      <c r="B143" s="471"/>
      <c r="C143" s="471"/>
      <c r="D143" s="471"/>
      <c r="E143" s="471"/>
      <c r="F143" s="472"/>
      <c r="G143" s="363">
        <f>SUM(G146)</f>
        <v>118000</v>
      </c>
      <c r="H143" s="363">
        <f>SUM(H146)</f>
        <v>200000</v>
      </c>
    </row>
    <row r="144" spans="1:8" ht="24" customHeight="1" thickBot="1">
      <c r="A144" s="444" t="s">
        <v>1299</v>
      </c>
      <c r="B144" s="445"/>
      <c r="C144" s="445"/>
      <c r="D144" s="445"/>
      <c r="E144" s="445"/>
      <c r="F144" s="446"/>
      <c r="G144" s="216"/>
      <c r="H144" s="216"/>
    </row>
    <row r="145" spans="1:8" ht="15" customHeight="1">
      <c r="A145" s="137"/>
      <c r="B145" s="25" t="s">
        <v>1002</v>
      </c>
      <c r="C145" s="134"/>
      <c r="D145" s="134"/>
      <c r="E145" s="134"/>
      <c r="F145" s="429" t="s">
        <v>1018</v>
      </c>
      <c r="G145" s="161"/>
      <c r="H145" s="161"/>
    </row>
    <row r="146" spans="1:8" ht="15" customHeight="1">
      <c r="A146" s="133"/>
      <c r="B146" s="134"/>
      <c r="C146" s="25" t="s">
        <v>828</v>
      </c>
      <c r="D146" s="134"/>
      <c r="E146" s="134"/>
      <c r="F146" s="422" t="s">
        <v>829</v>
      </c>
      <c r="G146" s="196">
        <f>+G147</f>
        <v>118000</v>
      </c>
      <c r="H146" s="196">
        <f>+H147</f>
        <v>200000</v>
      </c>
    </row>
    <row r="147" spans="1:8" ht="15" customHeight="1">
      <c r="A147" s="133"/>
      <c r="B147" s="134"/>
      <c r="C147" s="25"/>
      <c r="D147" s="129" t="s">
        <v>859</v>
      </c>
      <c r="E147" s="134"/>
      <c r="F147" s="423" t="s">
        <v>860</v>
      </c>
      <c r="G147" s="199">
        <f>+G148</f>
        <v>118000</v>
      </c>
      <c r="H147" s="199">
        <f>+H148</f>
        <v>200000</v>
      </c>
    </row>
    <row r="148" spans="1:8" ht="15" customHeight="1" thickBot="1">
      <c r="A148" s="150" t="s">
        <v>1379</v>
      </c>
      <c r="B148" s="141"/>
      <c r="C148" s="165"/>
      <c r="D148" s="141"/>
      <c r="E148" s="141" t="s">
        <v>863</v>
      </c>
      <c r="F148" s="342" t="s">
        <v>1036</v>
      </c>
      <c r="G148" s="202">
        <v>118000</v>
      </c>
      <c r="H148" s="202">
        <v>200000</v>
      </c>
    </row>
    <row r="149" spans="1:8" ht="15" customHeight="1">
      <c r="A149" s="441" t="s">
        <v>1060</v>
      </c>
      <c r="B149" s="442"/>
      <c r="C149" s="442"/>
      <c r="D149" s="442"/>
      <c r="E149" s="442"/>
      <c r="F149" s="443"/>
      <c r="G149" s="215">
        <f>SUM(G150+G165+G185+G199+G214+G230+G245+G264+G277+G290+G308+G321+G335+G348+G362+G375)</f>
        <v>320000</v>
      </c>
      <c r="H149" s="215">
        <f>SUM(H150+H165+H185+H199+H214+H230+H245+H264+H277+H290+H308+H321+H335+H348+H362+H375)</f>
        <v>320000</v>
      </c>
    </row>
    <row r="150" spans="1:8" ht="15" customHeight="1" thickBot="1">
      <c r="A150" s="453" t="s">
        <v>68</v>
      </c>
      <c r="B150" s="454"/>
      <c r="C150" s="454"/>
      <c r="D150" s="454"/>
      <c r="E150" s="454"/>
      <c r="F150" s="455"/>
      <c r="G150" s="223">
        <f>SUM(G152+G159+G162)</f>
        <v>20000</v>
      </c>
      <c r="H150" s="223">
        <f>SUM(H152+H159+H162)</f>
        <v>20000</v>
      </c>
    </row>
    <row r="151" spans="1:8" ht="15" customHeight="1">
      <c r="A151" s="133"/>
      <c r="B151" s="25" t="s">
        <v>1002</v>
      </c>
      <c r="C151" s="134"/>
      <c r="D151" s="134"/>
      <c r="E151" s="134"/>
      <c r="F151" s="429" t="s">
        <v>1018</v>
      </c>
      <c r="G151" s="201"/>
      <c r="H151" s="201"/>
    </row>
    <row r="152" spans="1:8" ht="15" customHeight="1">
      <c r="A152" s="133"/>
      <c r="B152" s="134"/>
      <c r="C152" s="25" t="s">
        <v>828</v>
      </c>
      <c r="D152" s="134"/>
      <c r="E152" s="134"/>
      <c r="F152" s="422" t="s">
        <v>829</v>
      </c>
      <c r="G152" s="196">
        <f>SUM(+G157+G153+G155)</f>
        <v>16650</v>
      </c>
      <c r="H152" s="196">
        <f>SUM(+H157+H153+H155)</f>
        <v>16550</v>
      </c>
    </row>
    <row r="153" spans="1:8" ht="15" customHeight="1">
      <c r="A153" s="133"/>
      <c r="B153" s="134"/>
      <c r="C153" s="25"/>
      <c r="D153" s="20" t="s">
        <v>837</v>
      </c>
      <c r="E153" s="138"/>
      <c r="F153" s="423" t="s">
        <v>838</v>
      </c>
      <c r="G153" s="199">
        <f>SUM(+G154)</f>
        <v>1000</v>
      </c>
      <c r="H153" s="199">
        <f>SUM(+H154)</f>
        <v>1000</v>
      </c>
    </row>
    <row r="154" spans="1:8" ht="15" customHeight="1">
      <c r="A154" s="136" t="s">
        <v>1380</v>
      </c>
      <c r="B154" s="134"/>
      <c r="C154" s="25"/>
      <c r="D154" s="20"/>
      <c r="E154" s="135" t="s">
        <v>839</v>
      </c>
      <c r="F154" s="304" t="s">
        <v>1042</v>
      </c>
      <c r="G154" s="198">
        <v>1000</v>
      </c>
      <c r="H154" s="198">
        <v>1000</v>
      </c>
    </row>
    <row r="155" spans="1:8" ht="15" customHeight="1">
      <c r="A155" s="136"/>
      <c r="B155" s="134"/>
      <c r="C155" s="25"/>
      <c r="D155" s="129" t="s">
        <v>859</v>
      </c>
      <c r="E155" s="134"/>
      <c r="F155" s="423" t="s">
        <v>860</v>
      </c>
      <c r="G155" s="199">
        <f>SUM(G156:G156)</f>
        <v>3650</v>
      </c>
      <c r="H155" s="199">
        <f>SUM(H156:H156)</f>
        <v>3550</v>
      </c>
    </row>
    <row r="156" spans="1:8" ht="15" customHeight="1">
      <c r="A156" s="136" t="s">
        <v>1381</v>
      </c>
      <c r="B156" s="134"/>
      <c r="C156" s="25"/>
      <c r="D156" s="135"/>
      <c r="E156" s="135" t="s">
        <v>865</v>
      </c>
      <c r="F156" s="304" t="s">
        <v>1053</v>
      </c>
      <c r="G156" s="198">
        <v>3650</v>
      </c>
      <c r="H156" s="198">
        <v>3550</v>
      </c>
    </row>
    <row r="157" spans="1:8" ht="15" customHeight="1">
      <c r="A157" s="137"/>
      <c r="B157" s="135"/>
      <c r="C157" s="135"/>
      <c r="D157" s="129" t="s">
        <v>875</v>
      </c>
      <c r="E157" s="135"/>
      <c r="F157" s="423" t="s">
        <v>1005</v>
      </c>
      <c r="G157" s="197">
        <f>SUM(G158)</f>
        <v>12000</v>
      </c>
      <c r="H157" s="197">
        <f>SUM(H158)</f>
        <v>12000</v>
      </c>
    </row>
    <row r="158" spans="1:8" ht="15" customHeight="1">
      <c r="A158" s="137" t="s">
        <v>1382</v>
      </c>
      <c r="B158" s="135"/>
      <c r="C158" s="135"/>
      <c r="D158" s="135"/>
      <c r="E158" s="135" t="s">
        <v>883</v>
      </c>
      <c r="F158" s="304" t="s">
        <v>884</v>
      </c>
      <c r="G158" s="161">
        <v>12000</v>
      </c>
      <c r="H158" s="161">
        <v>12000</v>
      </c>
    </row>
    <row r="159" spans="1:8" ht="15" customHeight="1">
      <c r="A159" s="137"/>
      <c r="B159" s="135"/>
      <c r="C159" s="66" t="s">
        <v>885</v>
      </c>
      <c r="D159" s="129"/>
      <c r="E159" s="129"/>
      <c r="F159" s="422" t="s">
        <v>926</v>
      </c>
      <c r="G159" s="196">
        <f>SUM(G160)</f>
        <v>350</v>
      </c>
      <c r="H159" s="196">
        <f>SUM(H160)</f>
        <v>450</v>
      </c>
    </row>
    <row r="160" spans="1:8" ht="15" customHeight="1">
      <c r="A160" s="137"/>
      <c r="B160" s="135"/>
      <c r="C160" s="66"/>
      <c r="D160" s="129" t="s">
        <v>930</v>
      </c>
      <c r="E160" s="129"/>
      <c r="F160" s="423" t="s">
        <v>931</v>
      </c>
      <c r="G160" s="199">
        <f>SUM(G161:G161)</f>
        <v>350</v>
      </c>
      <c r="H160" s="199">
        <f>SUM(H161:H161)</f>
        <v>450</v>
      </c>
    </row>
    <row r="161" spans="1:8" ht="15" customHeight="1">
      <c r="A161" s="137" t="s">
        <v>1383</v>
      </c>
      <c r="B161" s="135"/>
      <c r="C161" s="66"/>
      <c r="D161" s="135"/>
      <c r="E161" s="135" t="s">
        <v>932</v>
      </c>
      <c r="F161" s="304" t="s">
        <v>933</v>
      </c>
      <c r="G161" s="198">
        <v>350</v>
      </c>
      <c r="H161" s="198">
        <v>450</v>
      </c>
    </row>
    <row r="162" spans="1:8" ht="15" customHeight="1">
      <c r="A162" s="137"/>
      <c r="B162" s="135"/>
      <c r="C162" s="25" t="s">
        <v>948</v>
      </c>
      <c r="D162" s="129"/>
      <c r="E162" s="129"/>
      <c r="F162" s="422" t="s">
        <v>1285</v>
      </c>
      <c r="G162" s="196">
        <f>SUM(+G163)</f>
        <v>3000</v>
      </c>
      <c r="H162" s="196">
        <f>SUM(+H163)</f>
        <v>3000</v>
      </c>
    </row>
    <row r="163" spans="1:8" ht="15" customHeight="1">
      <c r="A163" s="137"/>
      <c r="B163" s="135"/>
      <c r="C163" s="25"/>
      <c r="D163" s="129" t="s">
        <v>949</v>
      </c>
      <c r="E163" s="129"/>
      <c r="F163" s="423" t="s">
        <v>950</v>
      </c>
      <c r="G163" s="199">
        <f>SUM(+G164)</f>
        <v>3000</v>
      </c>
      <c r="H163" s="199">
        <f>SUM(+H164)</f>
        <v>3000</v>
      </c>
    </row>
    <row r="164" spans="1:8" ht="15" customHeight="1" thickBot="1">
      <c r="A164" s="159" t="s">
        <v>745</v>
      </c>
      <c r="B164" s="139"/>
      <c r="C164" s="140"/>
      <c r="D164" s="141"/>
      <c r="E164" s="141" t="s">
        <v>1331</v>
      </c>
      <c r="F164" s="430" t="s">
        <v>1332</v>
      </c>
      <c r="G164" s="202">
        <v>3000</v>
      </c>
      <c r="H164" s="202">
        <v>3000</v>
      </c>
    </row>
    <row r="165" spans="1:8" ht="15" customHeight="1" thickBot="1">
      <c r="A165" s="450" t="s">
        <v>69</v>
      </c>
      <c r="B165" s="451"/>
      <c r="C165" s="451"/>
      <c r="D165" s="451"/>
      <c r="E165" s="451"/>
      <c r="F165" s="452"/>
      <c r="G165" s="224">
        <f>SUM(G167+G173+G176+G181)</f>
        <v>20000</v>
      </c>
      <c r="H165" s="224">
        <f>SUM(H167+H173+H176+H181)</f>
        <v>20000</v>
      </c>
    </row>
    <row r="166" spans="1:8" ht="15" customHeight="1">
      <c r="A166" s="133"/>
      <c r="B166" s="25" t="s">
        <v>1002</v>
      </c>
      <c r="C166" s="134"/>
      <c r="D166" s="134"/>
      <c r="E166" s="134"/>
      <c r="F166" s="429" t="s">
        <v>1018</v>
      </c>
      <c r="G166" s="201"/>
      <c r="H166" s="201"/>
    </row>
    <row r="167" spans="1:8" ht="15" customHeight="1">
      <c r="A167" s="133"/>
      <c r="B167" s="134"/>
      <c r="C167" s="25" t="s">
        <v>828</v>
      </c>
      <c r="D167" s="134"/>
      <c r="E167" s="134"/>
      <c r="F167" s="422" t="s">
        <v>829</v>
      </c>
      <c r="G167" s="196">
        <f>SUM(+G171+G168)</f>
        <v>16800</v>
      </c>
      <c r="H167" s="196">
        <f>SUM(+H171+H168)</f>
        <v>9600</v>
      </c>
    </row>
    <row r="168" spans="1:8" ht="15" customHeight="1">
      <c r="A168" s="136"/>
      <c r="B168" s="134"/>
      <c r="C168" s="25"/>
      <c r="D168" s="129" t="s">
        <v>859</v>
      </c>
      <c r="E168" s="134"/>
      <c r="F168" s="423" t="s">
        <v>860</v>
      </c>
      <c r="G168" s="199">
        <f>SUM(G169:G170)</f>
        <v>3600</v>
      </c>
      <c r="H168" s="199">
        <f>SUM(H169:H170)</f>
        <v>5600</v>
      </c>
    </row>
    <row r="169" spans="1:8" ht="15" customHeight="1">
      <c r="A169" s="136" t="s">
        <v>1384</v>
      </c>
      <c r="B169" s="134"/>
      <c r="C169" s="25"/>
      <c r="D169" s="135"/>
      <c r="E169" s="135" t="s">
        <v>863</v>
      </c>
      <c r="F169" s="304" t="s">
        <v>1009</v>
      </c>
      <c r="G169" s="198">
        <v>2600</v>
      </c>
      <c r="H169" s="198">
        <v>4000</v>
      </c>
    </row>
    <row r="170" spans="1:8" ht="15" customHeight="1">
      <c r="A170" s="136" t="s">
        <v>765</v>
      </c>
      <c r="B170" s="134"/>
      <c r="C170" s="25"/>
      <c r="D170" s="135"/>
      <c r="E170" s="135" t="s">
        <v>865</v>
      </c>
      <c r="F170" s="304" t="s">
        <v>1053</v>
      </c>
      <c r="G170" s="198">
        <v>1000</v>
      </c>
      <c r="H170" s="198">
        <v>1600</v>
      </c>
    </row>
    <row r="171" spans="1:8" ht="15" customHeight="1">
      <c r="A171" s="137"/>
      <c r="B171" s="135"/>
      <c r="C171" s="135"/>
      <c r="D171" s="129" t="s">
        <v>875</v>
      </c>
      <c r="E171" s="135"/>
      <c r="F171" s="423" t="s">
        <v>1005</v>
      </c>
      <c r="G171" s="197">
        <f>SUM(G172)</f>
        <v>13200</v>
      </c>
      <c r="H171" s="197">
        <f>SUM(H172)</f>
        <v>4000</v>
      </c>
    </row>
    <row r="172" spans="1:8" ht="15" customHeight="1">
      <c r="A172" s="137" t="s">
        <v>768</v>
      </c>
      <c r="B172" s="135"/>
      <c r="C172" s="135"/>
      <c r="D172" s="135"/>
      <c r="E172" s="135" t="s">
        <v>883</v>
      </c>
      <c r="F172" s="304" t="s">
        <v>884</v>
      </c>
      <c r="G172" s="161">
        <v>13200</v>
      </c>
      <c r="H172" s="161">
        <v>4000</v>
      </c>
    </row>
    <row r="173" spans="1:8" ht="15" customHeight="1">
      <c r="A173" s="137"/>
      <c r="B173" s="135"/>
      <c r="C173" s="66" t="s">
        <v>885</v>
      </c>
      <c r="D173" s="129"/>
      <c r="E173" s="129"/>
      <c r="F173" s="422" t="s">
        <v>926</v>
      </c>
      <c r="G173" s="196">
        <f>SUM(G174)</f>
        <v>300</v>
      </c>
      <c r="H173" s="196">
        <f>SUM(H174)</f>
        <v>300</v>
      </c>
    </row>
    <row r="174" spans="1:8" ht="15" customHeight="1">
      <c r="A174" s="137"/>
      <c r="B174" s="135"/>
      <c r="C174" s="66"/>
      <c r="D174" s="129" t="s">
        <v>930</v>
      </c>
      <c r="E174" s="129"/>
      <c r="F174" s="423" t="s">
        <v>931</v>
      </c>
      <c r="G174" s="199">
        <f>SUM(G175:G175)</f>
        <v>300</v>
      </c>
      <c r="H174" s="199">
        <f>SUM(H175:H175)</f>
        <v>300</v>
      </c>
    </row>
    <row r="175" spans="1:8" ht="15" customHeight="1">
      <c r="A175" s="137" t="s">
        <v>779</v>
      </c>
      <c r="B175" s="135"/>
      <c r="C175" s="66"/>
      <c r="D175" s="135"/>
      <c r="E175" s="135" t="s">
        <v>932</v>
      </c>
      <c r="F175" s="304" t="s">
        <v>933</v>
      </c>
      <c r="G175" s="198">
        <v>300</v>
      </c>
      <c r="H175" s="198">
        <v>300</v>
      </c>
    </row>
    <row r="176" spans="1:8" ht="15" customHeight="1">
      <c r="A176" s="137"/>
      <c r="B176" s="135"/>
      <c r="C176" s="25" t="s">
        <v>948</v>
      </c>
      <c r="D176" s="129"/>
      <c r="E176" s="129"/>
      <c r="F176" s="422" t="s">
        <v>1285</v>
      </c>
      <c r="G176" s="196">
        <f>SUM(+G177)</f>
        <v>500</v>
      </c>
      <c r="H176" s="196">
        <f>SUM(+H177)</f>
        <v>6100</v>
      </c>
    </row>
    <row r="177" spans="1:8" ht="15" customHeight="1">
      <c r="A177" s="137"/>
      <c r="B177" s="135"/>
      <c r="C177" s="25"/>
      <c r="D177" s="129" t="s">
        <v>949</v>
      </c>
      <c r="E177" s="129"/>
      <c r="F177" s="423" t="s">
        <v>950</v>
      </c>
      <c r="G177" s="199">
        <f>SUM(G178:G179)</f>
        <v>500</v>
      </c>
      <c r="H177" s="199">
        <f>SUM(H178:H179)</f>
        <v>6100</v>
      </c>
    </row>
    <row r="178" spans="1:8" ht="15" customHeight="1">
      <c r="A178" s="137" t="s">
        <v>791</v>
      </c>
      <c r="B178" s="135"/>
      <c r="C178" s="25"/>
      <c r="D178" s="129"/>
      <c r="E178" s="135" t="s">
        <v>951</v>
      </c>
      <c r="F178" s="426" t="s">
        <v>1032</v>
      </c>
      <c r="G178" s="219">
        <v>0</v>
      </c>
      <c r="H178" s="219">
        <v>5000</v>
      </c>
    </row>
    <row r="179" spans="1:8" ht="15" customHeight="1">
      <c r="A179" s="136" t="s">
        <v>1385</v>
      </c>
      <c r="B179" s="134"/>
      <c r="C179" s="66"/>
      <c r="D179" s="135"/>
      <c r="E179" s="135" t="s">
        <v>1331</v>
      </c>
      <c r="F179" s="426" t="s">
        <v>1332</v>
      </c>
      <c r="G179" s="198">
        <v>500</v>
      </c>
      <c r="H179" s="198">
        <v>1100</v>
      </c>
    </row>
    <row r="180" spans="1:8" ht="15" customHeight="1">
      <c r="A180" s="155"/>
      <c r="B180" s="66" t="s">
        <v>1003</v>
      </c>
      <c r="C180" s="25"/>
      <c r="D180" s="134"/>
      <c r="E180" s="135"/>
      <c r="F180" s="422" t="s">
        <v>1025</v>
      </c>
      <c r="G180" s="198"/>
      <c r="H180" s="198"/>
    </row>
    <row r="181" spans="1:8" ht="15" customHeight="1">
      <c r="A181" s="155"/>
      <c r="B181" s="134"/>
      <c r="C181" s="25" t="s">
        <v>959</v>
      </c>
      <c r="D181" s="134"/>
      <c r="E181" s="134"/>
      <c r="F181" s="422" t="s">
        <v>960</v>
      </c>
      <c r="G181" s="218">
        <f>SUM(G182)</f>
        <v>2400</v>
      </c>
      <c r="H181" s="218">
        <f>SUM(H182)</f>
        <v>4000</v>
      </c>
    </row>
    <row r="182" spans="1:8" ht="15" customHeight="1">
      <c r="A182" s="155"/>
      <c r="B182" s="134"/>
      <c r="C182" s="25"/>
      <c r="D182" s="129" t="s">
        <v>967</v>
      </c>
      <c r="E182" s="134"/>
      <c r="F182" s="423" t="s">
        <v>968</v>
      </c>
      <c r="G182" s="200">
        <f>SUM(G183:G184)</f>
        <v>2400</v>
      </c>
      <c r="H182" s="200">
        <f>SUM(H183:H184)</f>
        <v>4000</v>
      </c>
    </row>
    <row r="183" spans="1:8" ht="15" customHeight="1">
      <c r="A183" s="136"/>
      <c r="B183" s="134"/>
      <c r="C183" s="66"/>
      <c r="D183" s="135"/>
      <c r="E183" s="135" t="s">
        <v>969</v>
      </c>
      <c r="F183" s="304" t="s">
        <v>970</v>
      </c>
      <c r="G183" s="198">
        <v>2400</v>
      </c>
      <c r="H183" s="198">
        <v>0</v>
      </c>
    </row>
    <row r="184" spans="1:8" ht="15" customHeight="1" thickBot="1">
      <c r="A184" s="136" t="s">
        <v>507</v>
      </c>
      <c r="B184" s="134"/>
      <c r="C184" s="66"/>
      <c r="D184" s="135"/>
      <c r="E184" s="135" t="s">
        <v>975</v>
      </c>
      <c r="F184" s="304" t="s">
        <v>1043</v>
      </c>
      <c r="G184" s="198">
        <v>0</v>
      </c>
      <c r="H184" s="198">
        <v>4000</v>
      </c>
    </row>
    <row r="185" spans="1:8" ht="15" customHeight="1" thickBot="1">
      <c r="A185" s="450" t="s">
        <v>70</v>
      </c>
      <c r="B185" s="451"/>
      <c r="C185" s="451"/>
      <c r="D185" s="451"/>
      <c r="E185" s="451"/>
      <c r="F185" s="452"/>
      <c r="G185" s="224">
        <f>SUM(G187+G193+G196)</f>
        <v>20000</v>
      </c>
      <c r="H185" s="224">
        <f>SUM(H187+H193+H196)</f>
        <v>20000</v>
      </c>
    </row>
    <row r="186" spans="1:8" ht="15" customHeight="1">
      <c r="A186" s="133"/>
      <c r="B186" s="25" t="s">
        <v>1002</v>
      </c>
      <c r="C186" s="134"/>
      <c r="D186" s="134"/>
      <c r="E186" s="134"/>
      <c r="F186" s="429" t="s">
        <v>1018</v>
      </c>
      <c r="G186" s="201"/>
      <c r="H186" s="201"/>
    </row>
    <row r="187" spans="1:8" ht="15" customHeight="1">
      <c r="A187" s="133"/>
      <c r="B187" s="134"/>
      <c r="C187" s="25" t="s">
        <v>828</v>
      </c>
      <c r="D187" s="134"/>
      <c r="E187" s="134"/>
      <c r="F187" s="422" t="s">
        <v>829</v>
      </c>
      <c r="G187" s="196">
        <f>SUM(+G191+G188)</f>
        <v>14200</v>
      </c>
      <c r="H187" s="196">
        <f>SUM(+H191+H188)</f>
        <v>14200</v>
      </c>
    </row>
    <row r="188" spans="1:8" ht="15" customHeight="1">
      <c r="A188" s="136"/>
      <c r="B188" s="134"/>
      <c r="C188" s="25"/>
      <c r="D188" s="129" t="s">
        <v>859</v>
      </c>
      <c r="E188" s="134"/>
      <c r="F188" s="423" t="s">
        <v>860</v>
      </c>
      <c r="G188" s="199">
        <f>SUM(G189:G190)</f>
        <v>2500</v>
      </c>
      <c r="H188" s="199">
        <f>SUM(H189:H190)</f>
        <v>3500</v>
      </c>
    </row>
    <row r="189" spans="1:8" ht="15" customHeight="1">
      <c r="A189" s="136" t="s">
        <v>1386</v>
      </c>
      <c r="B189" s="134"/>
      <c r="C189" s="25"/>
      <c r="D189" s="135"/>
      <c r="E189" s="135" t="s">
        <v>865</v>
      </c>
      <c r="F189" s="304" t="s">
        <v>1053</v>
      </c>
      <c r="G189" s="198">
        <v>2500</v>
      </c>
      <c r="H189" s="198">
        <v>2500</v>
      </c>
    </row>
    <row r="190" spans="1:8" ht="15" customHeight="1">
      <c r="A190" s="136" t="s">
        <v>115</v>
      </c>
      <c r="B190" s="134"/>
      <c r="C190" s="25"/>
      <c r="D190" s="135"/>
      <c r="E190" s="135" t="s">
        <v>870</v>
      </c>
      <c r="F190" s="304" t="s">
        <v>1011</v>
      </c>
      <c r="G190" s="198">
        <v>0</v>
      </c>
      <c r="H190" s="198">
        <v>1000</v>
      </c>
    </row>
    <row r="191" spans="1:8" ht="15" customHeight="1">
      <c r="A191" s="137"/>
      <c r="B191" s="135"/>
      <c r="C191" s="135"/>
      <c r="D191" s="129" t="s">
        <v>875</v>
      </c>
      <c r="E191" s="135"/>
      <c r="F191" s="423" t="s">
        <v>1005</v>
      </c>
      <c r="G191" s="197">
        <f>SUM(G192)</f>
        <v>11700</v>
      </c>
      <c r="H191" s="197">
        <f>SUM(H192)</f>
        <v>10700</v>
      </c>
    </row>
    <row r="192" spans="1:8" ht="15" customHeight="1">
      <c r="A192" s="137" t="s">
        <v>796</v>
      </c>
      <c r="B192" s="135"/>
      <c r="C192" s="135"/>
      <c r="D192" s="135"/>
      <c r="E192" s="135" t="s">
        <v>883</v>
      </c>
      <c r="F192" s="304" t="s">
        <v>884</v>
      </c>
      <c r="G192" s="161">
        <v>11700</v>
      </c>
      <c r="H192" s="161">
        <v>10700</v>
      </c>
    </row>
    <row r="193" spans="1:8" ht="15" customHeight="1">
      <c r="A193" s="137"/>
      <c r="B193" s="135"/>
      <c r="C193" s="66" t="s">
        <v>885</v>
      </c>
      <c r="D193" s="129"/>
      <c r="E193" s="129"/>
      <c r="F193" s="422" t="s">
        <v>926</v>
      </c>
      <c r="G193" s="196">
        <f>SUM(G194)</f>
        <v>300</v>
      </c>
      <c r="H193" s="196">
        <f>SUM(H194)</f>
        <v>300</v>
      </c>
    </row>
    <row r="194" spans="1:8" ht="15" customHeight="1">
      <c r="A194" s="137"/>
      <c r="B194" s="135"/>
      <c r="C194" s="66"/>
      <c r="D194" s="129" t="s">
        <v>930</v>
      </c>
      <c r="E194" s="129"/>
      <c r="F194" s="423" t="s">
        <v>931</v>
      </c>
      <c r="G194" s="199">
        <f>SUM(G195:G195)</f>
        <v>300</v>
      </c>
      <c r="H194" s="199">
        <f>SUM(H195:H195)</f>
        <v>300</v>
      </c>
    </row>
    <row r="195" spans="1:8" ht="15" customHeight="1">
      <c r="A195" s="137" t="s">
        <v>800</v>
      </c>
      <c r="B195" s="135"/>
      <c r="C195" s="66"/>
      <c r="D195" s="135"/>
      <c r="E195" s="135" t="s">
        <v>932</v>
      </c>
      <c r="F195" s="304" t="s">
        <v>933</v>
      </c>
      <c r="G195" s="198">
        <v>300</v>
      </c>
      <c r="H195" s="198">
        <v>300</v>
      </c>
    </row>
    <row r="196" spans="1:8" ht="15" customHeight="1">
      <c r="A196" s="137"/>
      <c r="B196" s="135"/>
      <c r="C196" s="390" t="s">
        <v>948</v>
      </c>
      <c r="D196" s="129"/>
      <c r="E196" s="129"/>
      <c r="F196" s="422" t="s">
        <v>1285</v>
      </c>
      <c r="G196" s="196">
        <f>SUM(+G197)</f>
        <v>5500</v>
      </c>
      <c r="H196" s="196">
        <f>SUM(+H197)</f>
        <v>5500</v>
      </c>
    </row>
    <row r="197" spans="1:8" ht="15" customHeight="1">
      <c r="A197" s="137"/>
      <c r="B197" s="135"/>
      <c r="C197" s="390"/>
      <c r="D197" s="129" t="s">
        <v>949</v>
      </c>
      <c r="E197" s="129"/>
      <c r="F197" s="423" t="s">
        <v>950</v>
      </c>
      <c r="G197" s="199">
        <f>SUM(G198)</f>
        <v>5500</v>
      </c>
      <c r="H197" s="199">
        <f>SUM(H198)</f>
        <v>5500</v>
      </c>
    </row>
    <row r="198" spans="1:8" ht="15" customHeight="1" thickBot="1">
      <c r="A198" s="159" t="s">
        <v>1387</v>
      </c>
      <c r="B198" s="139"/>
      <c r="C198" s="389"/>
      <c r="D198" s="141"/>
      <c r="E198" s="141" t="s">
        <v>1331</v>
      </c>
      <c r="F198" s="430" t="s">
        <v>1332</v>
      </c>
      <c r="G198" s="202">
        <v>5500</v>
      </c>
      <c r="H198" s="202">
        <v>5500</v>
      </c>
    </row>
    <row r="199" spans="1:8" ht="15" customHeight="1" thickBot="1">
      <c r="A199" s="453" t="s">
        <v>71</v>
      </c>
      <c r="B199" s="454"/>
      <c r="C199" s="454"/>
      <c r="D199" s="454"/>
      <c r="E199" s="451"/>
      <c r="F199" s="452"/>
      <c r="G199" s="224">
        <f>SUM(G201+G208+G211)</f>
        <v>20000</v>
      </c>
      <c r="H199" s="224">
        <f>SUM(H201+H208+H211)</f>
        <v>20000</v>
      </c>
    </row>
    <row r="200" spans="1:8" ht="15" customHeight="1">
      <c r="A200" s="133"/>
      <c r="B200" s="25" t="s">
        <v>1002</v>
      </c>
      <c r="C200" s="134"/>
      <c r="D200" s="134"/>
      <c r="E200" s="134"/>
      <c r="F200" s="429" t="s">
        <v>1018</v>
      </c>
      <c r="G200" s="201"/>
      <c r="H200" s="201"/>
    </row>
    <row r="201" spans="1:8" ht="15" customHeight="1">
      <c r="A201" s="133"/>
      <c r="B201" s="134"/>
      <c r="C201" s="25" t="s">
        <v>828</v>
      </c>
      <c r="D201" s="134"/>
      <c r="E201" s="134"/>
      <c r="F201" s="422" t="s">
        <v>829</v>
      </c>
      <c r="G201" s="196">
        <f>SUM(+G206+G202+G204)</f>
        <v>12650</v>
      </c>
      <c r="H201" s="196">
        <f>SUM(+H206+H202+H204)</f>
        <v>12550</v>
      </c>
    </row>
    <row r="202" spans="1:8" ht="15" customHeight="1">
      <c r="A202" s="133"/>
      <c r="B202" s="134"/>
      <c r="C202" s="25"/>
      <c r="D202" s="20" t="s">
        <v>837</v>
      </c>
      <c r="E202" s="138"/>
      <c r="F202" s="423" t="s">
        <v>838</v>
      </c>
      <c r="G202" s="199">
        <f>SUM(+G203)</f>
        <v>1000</v>
      </c>
      <c r="H202" s="199">
        <f>SUM(+H203)</f>
        <v>1000</v>
      </c>
    </row>
    <row r="203" spans="1:8" ht="15" customHeight="1">
      <c r="A203" s="136" t="s">
        <v>1388</v>
      </c>
      <c r="B203" s="134"/>
      <c r="C203" s="25"/>
      <c r="D203" s="20"/>
      <c r="E203" s="135" t="s">
        <v>839</v>
      </c>
      <c r="F203" s="304" t="s">
        <v>1042</v>
      </c>
      <c r="G203" s="198">
        <v>1000</v>
      </c>
      <c r="H203" s="198">
        <v>1000</v>
      </c>
    </row>
    <row r="204" spans="1:8" ht="15" customHeight="1">
      <c r="A204" s="136"/>
      <c r="B204" s="134"/>
      <c r="C204" s="25"/>
      <c r="D204" s="129" t="s">
        <v>859</v>
      </c>
      <c r="E204" s="134"/>
      <c r="F204" s="423" t="s">
        <v>860</v>
      </c>
      <c r="G204" s="199">
        <f>SUM(G205:G205)</f>
        <v>2450</v>
      </c>
      <c r="H204" s="199">
        <f>SUM(H205:H205)</f>
        <v>2350</v>
      </c>
    </row>
    <row r="205" spans="1:8" ht="15" customHeight="1">
      <c r="A205" s="136" t="s">
        <v>1389</v>
      </c>
      <c r="B205" s="134"/>
      <c r="C205" s="25"/>
      <c r="D205" s="135"/>
      <c r="E205" s="135" t="s">
        <v>865</v>
      </c>
      <c r="F205" s="304" t="s">
        <v>1053</v>
      </c>
      <c r="G205" s="198">
        <v>2450</v>
      </c>
      <c r="H205" s="198">
        <v>2350</v>
      </c>
    </row>
    <row r="206" spans="1:8" ht="15" customHeight="1">
      <c r="A206" s="137"/>
      <c r="B206" s="135"/>
      <c r="C206" s="135"/>
      <c r="D206" s="129" t="s">
        <v>875</v>
      </c>
      <c r="E206" s="135"/>
      <c r="F206" s="423" t="s">
        <v>1005</v>
      </c>
      <c r="G206" s="197">
        <f>SUM(G207)</f>
        <v>9200</v>
      </c>
      <c r="H206" s="197">
        <f>SUM(H207)</f>
        <v>9200</v>
      </c>
    </row>
    <row r="207" spans="1:8" ht="15" customHeight="1">
      <c r="A207" s="137" t="s">
        <v>1390</v>
      </c>
      <c r="B207" s="135"/>
      <c r="C207" s="135"/>
      <c r="D207" s="135"/>
      <c r="E207" s="135" t="s">
        <v>883</v>
      </c>
      <c r="F207" s="304" t="s">
        <v>884</v>
      </c>
      <c r="G207" s="161">
        <v>9200</v>
      </c>
      <c r="H207" s="161">
        <v>9200</v>
      </c>
    </row>
    <row r="208" spans="1:8" ht="15" customHeight="1">
      <c r="A208" s="137"/>
      <c r="B208" s="135"/>
      <c r="C208" s="66" t="s">
        <v>885</v>
      </c>
      <c r="D208" s="129"/>
      <c r="E208" s="129"/>
      <c r="F208" s="422" t="s">
        <v>926</v>
      </c>
      <c r="G208" s="196">
        <f>SUM(G209)</f>
        <v>350</v>
      </c>
      <c r="H208" s="196">
        <f>SUM(H209)</f>
        <v>450</v>
      </c>
    </row>
    <row r="209" spans="1:8" ht="15" customHeight="1">
      <c r="A209" s="137"/>
      <c r="B209" s="135"/>
      <c r="C209" s="66"/>
      <c r="D209" s="129" t="s">
        <v>930</v>
      </c>
      <c r="E209" s="129"/>
      <c r="F209" s="423" t="s">
        <v>931</v>
      </c>
      <c r="G209" s="199">
        <f>SUM(G210:G210)</f>
        <v>350</v>
      </c>
      <c r="H209" s="199">
        <f>SUM(H210:H210)</f>
        <v>450</v>
      </c>
    </row>
    <row r="210" spans="1:8" ht="15" customHeight="1">
      <c r="A210" s="137" t="s">
        <v>1391</v>
      </c>
      <c r="B210" s="135"/>
      <c r="C210" s="66"/>
      <c r="D210" s="135"/>
      <c r="E210" s="135" t="s">
        <v>932</v>
      </c>
      <c r="F210" s="304" t="s">
        <v>933</v>
      </c>
      <c r="G210" s="198">
        <v>350</v>
      </c>
      <c r="H210" s="198">
        <v>450</v>
      </c>
    </row>
    <row r="211" spans="1:8" ht="15" customHeight="1">
      <c r="A211" s="137"/>
      <c r="B211" s="135"/>
      <c r="C211" s="25" t="s">
        <v>948</v>
      </c>
      <c r="D211" s="129"/>
      <c r="E211" s="129"/>
      <c r="F211" s="422" t="s">
        <v>1285</v>
      </c>
      <c r="G211" s="196">
        <f>SUM(+G212)</f>
        <v>7000</v>
      </c>
      <c r="H211" s="196">
        <f>SUM(+H212)</f>
        <v>7000</v>
      </c>
    </row>
    <row r="212" spans="1:8" ht="15" customHeight="1">
      <c r="A212" s="137"/>
      <c r="B212" s="135"/>
      <c r="C212" s="25"/>
      <c r="D212" s="129" t="s">
        <v>949</v>
      </c>
      <c r="E212" s="129"/>
      <c r="F212" s="423" t="s">
        <v>950</v>
      </c>
      <c r="G212" s="199">
        <f>SUM(+G213)</f>
        <v>7000</v>
      </c>
      <c r="H212" s="199">
        <f>SUM(+H213)</f>
        <v>7000</v>
      </c>
    </row>
    <row r="213" spans="1:8" ht="15" customHeight="1">
      <c r="A213" s="364" t="s">
        <v>1392</v>
      </c>
      <c r="B213" s="365"/>
      <c r="C213" s="366"/>
      <c r="D213" s="360"/>
      <c r="E213" s="360" t="s">
        <v>1331</v>
      </c>
      <c r="F213" s="431" t="s">
        <v>1332</v>
      </c>
      <c r="G213" s="362">
        <v>7000</v>
      </c>
      <c r="H213" s="362">
        <v>7000</v>
      </c>
    </row>
    <row r="214" spans="1:8" ht="15" customHeight="1" thickBot="1">
      <c r="A214" s="453" t="s">
        <v>72</v>
      </c>
      <c r="B214" s="454"/>
      <c r="C214" s="454"/>
      <c r="D214" s="454"/>
      <c r="E214" s="454"/>
      <c r="F214" s="455"/>
      <c r="G214" s="223">
        <f>SUM(G216+G224+G227)</f>
        <v>20000</v>
      </c>
      <c r="H214" s="223">
        <f>SUM(H216+H224+H227)</f>
        <v>20000</v>
      </c>
    </row>
    <row r="215" spans="1:8" ht="15" customHeight="1">
      <c r="A215" s="133"/>
      <c r="B215" s="25" t="s">
        <v>1002</v>
      </c>
      <c r="C215" s="134"/>
      <c r="D215" s="134"/>
      <c r="E215" s="134"/>
      <c r="F215" s="429" t="s">
        <v>1018</v>
      </c>
      <c r="G215" s="201"/>
      <c r="H215" s="201"/>
    </row>
    <row r="216" spans="1:8" ht="15" customHeight="1">
      <c r="A216" s="133"/>
      <c r="B216" s="134"/>
      <c r="C216" s="25" t="s">
        <v>828</v>
      </c>
      <c r="D216" s="134"/>
      <c r="E216" s="134"/>
      <c r="F216" s="422" t="s">
        <v>829</v>
      </c>
      <c r="G216" s="196">
        <f>SUM(+G222+G217+G220)</f>
        <v>19000</v>
      </c>
      <c r="H216" s="196">
        <f>SUM(+H222+H217+H220)</f>
        <v>17600</v>
      </c>
    </row>
    <row r="217" spans="1:8" ht="15" customHeight="1">
      <c r="A217" s="133"/>
      <c r="B217" s="134"/>
      <c r="C217" s="25"/>
      <c r="D217" s="20" t="s">
        <v>837</v>
      </c>
      <c r="E217" s="138"/>
      <c r="F217" s="423" t="s">
        <v>838</v>
      </c>
      <c r="G217" s="199">
        <f>SUM(+G219+G218)</f>
        <v>5000</v>
      </c>
      <c r="H217" s="199">
        <f>SUM(+H219+H218)</f>
        <v>3500</v>
      </c>
    </row>
    <row r="218" spans="1:8" ht="15" customHeight="1">
      <c r="A218" s="136" t="s">
        <v>1393</v>
      </c>
      <c r="B218" s="134"/>
      <c r="C218" s="25"/>
      <c r="D218" s="20"/>
      <c r="E218" s="135" t="s">
        <v>839</v>
      </c>
      <c r="F218" s="304" t="s">
        <v>1042</v>
      </c>
      <c r="G218" s="198">
        <v>1000</v>
      </c>
      <c r="H218" s="198">
        <v>1000</v>
      </c>
    </row>
    <row r="219" spans="1:8" ht="15" customHeight="1">
      <c r="A219" s="136" t="s">
        <v>1394</v>
      </c>
      <c r="B219" s="134"/>
      <c r="C219" s="25"/>
      <c r="D219" s="134"/>
      <c r="E219" s="135" t="s">
        <v>858</v>
      </c>
      <c r="F219" s="304" t="s">
        <v>1035</v>
      </c>
      <c r="G219" s="198">
        <v>4000</v>
      </c>
      <c r="H219" s="198">
        <v>2500</v>
      </c>
    </row>
    <row r="220" spans="1:8" ht="15" customHeight="1">
      <c r="A220" s="136"/>
      <c r="B220" s="134"/>
      <c r="C220" s="25"/>
      <c r="D220" s="129" t="s">
        <v>859</v>
      </c>
      <c r="E220" s="134"/>
      <c r="F220" s="423" t="s">
        <v>860</v>
      </c>
      <c r="G220" s="199">
        <f>SUM(G221:G221)</f>
        <v>2100</v>
      </c>
      <c r="H220" s="199">
        <f>SUM(H221:H221)</f>
        <v>2100</v>
      </c>
    </row>
    <row r="221" spans="1:8" ht="15" customHeight="1">
      <c r="A221" s="21" t="s">
        <v>996</v>
      </c>
      <c r="B221" s="134"/>
      <c r="C221" s="25"/>
      <c r="D221" s="135"/>
      <c r="E221" s="135" t="s">
        <v>865</v>
      </c>
      <c r="F221" s="304" t="s">
        <v>1053</v>
      </c>
      <c r="G221" s="198">
        <v>2100</v>
      </c>
      <c r="H221" s="97">
        <v>2100</v>
      </c>
    </row>
    <row r="222" spans="1:8" ht="15" customHeight="1">
      <c r="A222" s="137"/>
      <c r="B222" s="135"/>
      <c r="C222" s="135"/>
      <c r="D222" s="129" t="s">
        <v>875</v>
      </c>
      <c r="E222" s="325"/>
      <c r="F222" s="423" t="s">
        <v>1005</v>
      </c>
      <c r="G222" s="197">
        <f>SUM(G223)</f>
        <v>11900</v>
      </c>
      <c r="H222" s="205">
        <f>SUM(H223)</f>
        <v>12000</v>
      </c>
    </row>
    <row r="223" spans="1:8" ht="15" customHeight="1">
      <c r="A223" s="137" t="s">
        <v>1395</v>
      </c>
      <c r="B223" s="135"/>
      <c r="C223" s="135"/>
      <c r="D223" s="135"/>
      <c r="E223" s="135" t="s">
        <v>883</v>
      </c>
      <c r="F223" s="304" t="s">
        <v>884</v>
      </c>
      <c r="G223" s="161">
        <v>11900</v>
      </c>
      <c r="H223" s="161">
        <v>12000</v>
      </c>
    </row>
    <row r="224" spans="1:8" ht="15" customHeight="1">
      <c r="A224" s="137"/>
      <c r="B224" s="135"/>
      <c r="C224" s="66" t="s">
        <v>885</v>
      </c>
      <c r="D224" s="129"/>
      <c r="E224" s="129"/>
      <c r="F224" s="422" t="s">
        <v>926</v>
      </c>
      <c r="G224" s="196">
        <f>SUM(G225)</f>
        <v>400</v>
      </c>
      <c r="H224" s="196">
        <f>SUM(H225)</f>
        <v>400</v>
      </c>
    </row>
    <row r="225" spans="1:8" ht="15" customHeight="1">
      <c r="A225" s="137"/>
      <c r="B225" s="135"/>
      <c r="C225" s="66"/>
      <c r="D225" s="129" t="s">
        <v>930</v>
      </c>
      <c r="E225" s="129"/>
      <c r="F225" s="423" t="s">
        <v>931</v>
      </c>
      <c r="G225" s="199">
        <f>SUM(G226:G226)</f>
        <v>400</v>
      </c>
      <c r="H225" s="199">
        <f>SUM(H226:H226)</f>
        <v>400</v>
      </c>
    </row>
    <row r="226" spans="1:8" ht="15" customHeight="1">
      <c r="A226" s="137" t="s">
        <v>1396</v>
      </c>
      <c r="B226" s="135"/>
      <c r="C226" s="66"/>
      <c r="D226" s="135"/>
      <c r="E226" s="135" t="s">
        <v>932</v>
      </c>
      <c r="F226" s="304" t="s">
        <v>933</v>
      </c>
      <c r="G226" s="198">
        <v>400</v>
      </c>
      <c r="H226" s="198">
        <v>400</v>
      </c>
    </row>
    <row r="227" spans="1:8" ht="15" customHeight="1">
      <c r="A227" s="137"/>
      <c r="B227" s="135"/>
      <c r="C227" s="25" t="s">
        <v>948</v>
      </c>
      <c r="D227" s="129"/>
      <c r="E227" s="129"/>
      <c r="F227" s="422" t="s">
        <v>1285</v>
      </c>
      <c r="G227" s="196">
        <f>SUM(+G228)</f>
        <v>600</v>
      </c>
      <c r="H227" s="196">
        <f>SUM(+H228)</f>
        <v>2000</v>
      </c>
    </row>
    <row r="228" spans="1:8" ht="15" customHeight="1">
      <c r="A228" s="137"/>
      <c r="B228" s="135"/>
      <c r="C228" s="25"/>
      <c r="D228" s="129" t="s">
        <v>949</v>
      </c>
      <c r="E228" s="129"/>
      <c r="F228" s="423" t="s">
        <v>950</v>
      </c>
      <c r="G228" s="199">
        <f>SUM(+G229)</f>
        <v>600</v>
      </c>
      <c r="H228" s="199">
        <f>SUM(+H229)</f>
        <v>2000</v>
      </c>
    </row>
    <row r="229" spans="1:8" ht="15" customHeight="1" thickBot="1">
      <c r="A229" s="159" t="s">
        <v>999</v>
      </c>
      <c r="B229" s="139"/>
      <c r="C229" s="140"/>
      <c r="D229" s="141"/>
      <c r="E229" s="141" t="s">
        <v>1331</v>
      </c>
      <c r="F229" s="430" t="s">
        <v>1332</v>
      </c>
      <c r="G229" s="202">
        <v>600</v>
      </c>
      <c r="H229" s="202">
        <v>2000</v>
      </c>
    </row>
    <row r="230" spans="1:8" ht="15" customHeight="1" thickBot="1">
      <c r="A230" s="459" t="s">
        <v>73</v>
      </c>
      <c r="B230" s="451"/>
      <c r="C230" s="451"/>
      <c r="D230" s="451"/>
      <c r="E230" s="451"/>
      <c r="F230" s="452"/>
      <c r="G230" s="425">
        <f>SUM(G232+G239+G242)</f>
        <v>20000</v>
      </c>
      <c r="H230" s="367">
        <f>SUM(H232+H239+H242)</f>
        <v>20000</v>
      </c>
    </row>
    <row r="231" spans="1:8" ht="15" customHeight="1">
      <c r="A231" s="133"/>
      <c r="B231" s="25" t="s">
        <v>1002</v>
      </c>
      <c r="C231" s="134"/>
      <c r="D231" s="134"/>
      <c r="E231" s="134"/>
      <c r="F231" s="429" t="s">
        <v>1018</v>
      </c>
      <c r="G231" s="201"/>
      <c r="H231" s="201"/>
    </row>
    <row r="232" spans="1:8" ht="15" customHeight="1">
      <c r="A232" s="133"/>
      <c r="B232" s="134"/>
      <c r="C232" s="25" t="s">
        <v>828</v>
      </c>
      <c r="D232" s="134"/>
      <c r="E232" s="134"/>
      <c r="F232" s="422" t="s">
        <v>829</v>
      </c>
      <c r="G232" s="196">
        <f>SUM(+G236+G233)</f>
        <v>18700</v>
      </c>
      <c r="H232" s="196">
        <f>SUM(+H236+H233)</f>
        <v>18700</v>
      </c>
    </row>
    <row r="233" spans="1:8" ht="15" customHeight="1">
      <c r="A233" s="136"/>
      <c r="B233" s="134"/>
      <c r="C233" s="25"/>
      <c r="D233" s="129" t="s">
        <v>859</v>
      </c>
      <c r="E233" s="134"/>
      <c r="F233" s="423" t="s">
        <v>860</v>
      </c>
      <c r="G233" s="199">
        <f>SUM(G234:G235)</f>
        <v>1000</v>
      </c>
      <c r="H233" s="199">
        <f>SUM(H234:H235)</f>
        <v>3000</v>
      </c>
    </row>
    <row r="234" spans="1:8" ht="15" customHeight="1">
      <c r="A234" s="136"/>
      <c r="B234" s="134"/>
      <c r="C234" s="25"/>
      <c r="D234" s="135"/>
      <c r="E234" s="135" t="s">
        <v>865</v>
      </c>
      <c r="F234" s="304" t="s">
        <v>1053</v>
      </c>
      <c r="G234" s="198">
        <v>1000</v>
      </c>
      <c r="H234" s="198">
        <v>0</v>
      </c>
    </row>
    <row r="235" spans="1:8" ht="15" customHeight="1">
      <c r="A235" s="136" t="s">
        <v>1397</v>
      </c>
      <c r="B235" s="134"/>
      <c r="C235" s="25"/>
      <c r="D235" s="135"/>
      <c r="E235" s="135" t="s">
        <v>870</v>
      </c>
      <c r="F235" s="304" t="s">
        <v>1011</v>
      </c>
      <c r="G235" s="198">
        <v>0</v>
      </c>
      <c r="H235" s="198">
        <v>3000</v>
      </c>
    </row>
    <row r="236" spans="1:8" ht="15" customHeight="1">
      <c r="A236" s="137"/>
      <c r="B236" s="135"/>
      <c r="C236" s="135"/>
      <c r="D236" s="129" t="s">
        <v>875</v>
      </c>
      <c r="E236" s="135"/>
      <c r="F236" s="423" t="s">
        <v>1005</v>
      </c>
      <c r="G236" s="197">
        <f>SUM(G237:G238)</f>
        <v>17700</v>
      </c>
      <c r="H236" s="197">
        <f>SUM(H237:H238)</f>
        <v>15700</v>
      </c>
    </row>
    <row r="237" spans="1:8" ht="15" customHeight="1">
      <c r="A237" s="137" t="s">
        <v>1398</v>
      </c>
      <c r="B237" s="135"/>
      <c r="C237" s="135"/>
      <c r="D237" s="129"/>
      <c r="E237" s="135" t="s">
        <v>881</v>
      </c>
      <c r="F237" s="304" t="s">
        <v>882</v>
      </c>
      <c r="G237" s="346">
        <v>0</v>
      </c>
      <c r="H237" s="346">
        <v>1000</v>
      </c>
    </row>
    <row r="238" spans="1:8" ht="15" customHeight="1">
      <c r="A238" s="137" t="s">
        <v>1399</v>
      </c>
      <c r="B238" s="135"/>
      <c r="C238" s="135"/>
      <c r="D238" s="135"/>
      <c r="E238" s="135" t="s">
        <v>883</v>
      </c>
      <c r="F238" s="304" t="s">
        <v>884</v>
      </c>
      <c r="G238" s="161">
        <v>17700</v>
      </c>
      <c r="H238" s="161">
        <v>14700</v>
      </c>
    </row>
    <row r="239" spans="1:8" ht="15" customHeight="1">
      <c r="A239" s="137"/>
      <c r="B239" s="135"/>
      <c r="C239" s="66" t="s">
        <v>885</v>
      </c>
      <c r="D239" s="129"/>
      <c r="E239" s="129"/>
      <c r="F239" s="422" t="s">
        <v>926</v>
      </c>
      <c r="G239" s="196">
        <f>SUM(G240)</f>
        <v>300</v>
      </c>
      <c r="H239" s="196">
        <f>SUM(H240)</f>
        <v>300</v>
      </c>
    </row>
    <row r="240" spans="1:8" ht="15" customHeight="1">
      <c r="A240" s="137"/>
      <c r="B240" s="135"/>
      <c r="C240" s="66"/>
      <c r="D240" s="129" t="s">
        <v>930</v>
      </c>
      <c r="E240" s="129"/>
      <c r="F240" s="423" t="s">
        <v>931</v>
      </c>
      <c r="G240" s="199">
        <f>SUM(G241:G241)</f>
        <v>300</v>
      </c>
      <c r="H240" s="199">
        <f>SUM(H241:H241)</f>
        <v>300</v>
      </c>
    </row>
    <row r="241" spans="1:8" ht="15" customHeight="1">
      <c r="A241" s="137" t="s">
        <v>1400</v>
      </c>
      <c r="B241" s="135"/>
      <c r="C241" s="66"/>
      <c r="D241" s="135"/>
      <c r="E241" s="135" t="s">
        <v>932</v>
      </c>
      <c r="F241" s="304" t="s">
        <v>933</v>
      </c>
      <c r="G241" s="198">
        <v>300</v>
      </c>
      <c r="H241" s="198">
        <v>300</v>
      </c>
    </row>
    <row r="242" spans="1:8" ht="15" customHeight="1">
      <c r="A242" s="137"/>
      <c r="B242" s="135"/>
      <c r="C242" s="25" t="s">
        <v>948</v>
      </c>
      <c r="D242" s="129"/>
      <c r="E242" s="129"/>
      <c r="F242" s="422" t="s">
        <v>1285</v>
      </c>
      <c r="G242" s="196">
        <f>SUM(+G243)</f>
        <v>1000</v>
      </c>
      <c r="H242" s="196">
        <f>SUM(+H243)</f>
        <v>1000</v>
      </c>
    </row>
    <row r="243" spans="1:8" ht="15" customHeight="1">
      <c r="A243" s="137"/>
      <c r="B243" s="135"/>
      <c r="C243" s="25"/>
      <c r="D243" s="129" t="s">
        <v>949</v>
      </c>
      <c r="E243" s="129"/>
      <c r="F243" s="423" t="s">
        <v>950</v>
      </c>
      <c r="G243" s="199">
        <f>SUM(+G244)</f>
        <v>1000</v>
      </c>
      <c r="H243" s="199">
        <f>SUM(+H244)</f>
        <v>1000</v>
      </c>
    </row>
    <row r="244" spans="1:8" ht="15" customHeight="1" thickBot="1">
      <c r="A244" s="159" t="s">
        <v>1401</v>
      </c>
      <c r="B244" s="139"/>
      <c r="C244" s="140"/>
      <c r="D244" s="141"/>
      <c r="E244" s="141" t="s">
        <v>1331</v>
      </c>
      <c r="F244" s="430" t="s">
        <v>1332</v>
      </c>
      <c r="G244" s="202">
        <v>1000</v>
      </c>
      <c r="H244" s="202">
        <v>1000</v>
      </c>
    </row>
    <row r="245" spans="1:8" ht="15" customHeight="1" thickBot="1">
      <c r="A245" s="450" t="s">
        <v>74</v>
      </c>
      <c r="B245" s="451"/>
      <c r="C245" s="451"/>
      <c r="D245" s="451"/>
      <c r="E245" s="451"/>
      <c r="F245" s="452"/>
      <c r="G245" s="224">
        <f>SUM(G247+G253+G256+G261)</f>
        <v>20000</v>
      </c>
      <c r="H245" s="224">
        <f>SUM(H247+H253+H256+H261)</f>
        <v>20000</v>
      </c>
    </row>
    <row r="246" spans="1:8" ht="15" customHeight="1">
      <c r="A246" s="133"/>
      <c r="B246" s="25" t="s">
        <v>1002</v>
      </c>
      <c r="C246" s="134"/>
      <c r="D246" s="134"/>
      <c r="E246" s="134"/>
      <c r="F246" s="429" t="s">
        <v>1018</v>
      </c>
      <c r="G246" s="201"/>
      <c r="H246" s="201"/>
    </row>
    <row r="247" spans="1:8" ht="15" customHeight="1">
      <c r="A247" s="133"/>
      <c r="B247" s="134"/>
      <c r="C247" s="25" t="s">
        <v>828</v>
      </c>
      <c r="D247" s="134"/>
      <c r="E247" s="134"/>
      <c r="F247" s="422" t="s">
        <v>829</v>
      </c>
      <c r="G247" s="196">
        <f>SUM(+G251+G248)</f>
        <v>16500</v>
      </c>
      <c r="H247" s="196">
        <f>SUM(+H251+H248)</f>
        <v>12000</v>
      </c>
    </row>
    <row r="248" spans="1:8" ht="15" customHeight="1">
      <c r="A248" s="136"/>
      <c r="B248" s="134"/>
      <c r="C248" s="25"/>
      <c r="D248" s="129" t="s">
        <v>859</v>
      </c>
      <c r="E248" s="134"/>
      <c r="F248" s="423" t="s">
        <v>860</v>
      </c>
      <c r="G248" s="199">
        <f>SUM(G249:G250)</f>
        <v>2500</v>
      </c>
      <c r="H248" s="199">
        <f>SUM(H249:H250)</f>
        <v>7000</v>
      </c>
    </row>
    <row r="249" spans="1:8" ht="15" customHeight="1">
      <c r="A249" s="136" t="s">
        <v>1402</v>
      </c>
      <c r="B249" s="134"/>
      <c r="C249" s="25"/>
      <c r="D249" s="135"/>
      <c r="E249" s="135" t="s">
        <v>865</v>
      </c>
      <c r="F249" s="304" t="s">
        <v>1053</v>
      </c>
      <c r="G249" s="198">
        <v>2500</v>
      </c>
      <c r="H249" s="198">
        <v>2000</v>
      </c>
    </row>
    <row r="250" spans="1:8" ht="15" customHeight="1">
      <c r="A250" s="136" t="s">
        <v>1403</v>
      </c>
      <c r="B250" s="134"/>
      <c r="C250" s="25"/>
      <c r="D250" s="135"/>
      <c r="E250" s="135" t="s">
        <v>870</v>
      </c>
      <c r="F250" s="304" t="s">
        <v>1011</v>
      </c>
      <c r="G250" s="198">
        <v>0</v>
      </c>
      <c r="H250" s="198">
        <v>5000</v>
      </c>
    </row>
    <row r="251" spans="1:8" ht="15" customHeight="1">
      <c r="A251" s="137"/>
      <c r="B251" s="135"/>
      <c r="C251" s="135"/>
      <c r="D251" s="129" t="s">
        <v>875</v>
      </c>
      <c r="E251" s="135"/>
      <c r="F251" s="423" t="s">
        <v>1005</v>
      </c>
      <c r="G251" s="197">
        <f>SUM(G252)</f>
        <v>14000</v>
      </c>
      <c r="H251" s="197">
        <f>SUM(H252)</f>
        <v>5000</v>
      </c>
    </row>
    <row r="252" spans="1:8" ht="15" customHeight="1">
      <c r="A252" s="137" t="s">
        <v>1404</v>
      </c>
      <c r="B252" s="135"/>
      <c r="C252" s="135"/>
      <c r="D252" s="135"/>
      <c r="E252" s="135" t="s">
        <v>883</v>
      </c>
      <c r="F252" s="304" t="s">
        <v>884</v>
      </c>
      <c r="G252" s="161">
        <v>14000</v>
      </c>
      <c r="H252" s="161">
        <v>5000</v>
      </c>
    </row>
    <row r="253" spans="1:8" ht="15" customHeight="1">
      <c r="A253" s="137"/>
      <c r="B253" s="135"/>
      <c r="C253" s="66" t="s">
        <v>885</v>
      </c>
      <c r="D253" s="129"/>
      <c r="E253" s="129"/>
      <c r="F253" s="422" t="s">
        <v>926</v>
      </c>
      <c r="G253" s="196">
        <f>SUM(G254)</f>
        <v>500</v>
      </c>
      <c r="H253" s="196">
        <f>SUM(H254)</f>
        <v>500</v>
      </c>
    </row>
    <row r="254" spans="1:8" ht="15" customHeight="1">
      <c r="A254" s="137"/>
      <c r="B254" s="135"/>
      <c r="C254" s="66"/>
      <c r="D254" s="129" t="s">
        <v>930</v>
      </c>
      <c r="E254" s="129"/>
      <c r="F254" s="423" t="s">
        <v>931</v>
      </c>
      <c r="G254" s="199">
        <f>SUM(G255:G255)</f>
        <v>500</v>
      </c>
      <c r="H254" s="199">
        <f>SUM(H255:H255)</f>
        <v>500</v>
      </c>
    </row>
    <row r="255" spans="1:8" ht="15" customHeight="1">
      <c r="A255" s="137" t="s">
        <v>1405</v>
      </c>
      <c r="B255" s="135"/>
      <c r="C255" s="66"/>
      <c r="D255" s="135"/>
      <c r="E255" s="135" t="s">
        <v>932</v>
      </c>
      <c r="F255" s="304" t="s">
        <v>933</v>
      </c>
      <c r="G255" s="198">
        <v>500</v>
      </c>
      <c r="H255" s="198">
        <v>500</v>
      </c>
    </row>
    <row r="256" spans="1:8" ht="15" customHeight="1">
      <c r="A256" s="137"/>
      <c r="B256" s="135"/>
      <c r="C256" s="25" t="s">
        <v>948</v>
      </c>
      <c r="D256" s="129"/>
      <c r="E256" s="129"/>
      <c r="F256" s="422" t="s">
        <v>1285</v>
      </c>
      <c r="G256" s="196">
        <f>SUM(+G257)</f>
        <v>3000</v>
      </c>
      <c r="H256" s="196">
        <f>SUM(+H257)</f>
        <v>2500</v>
      </c>
    </row>
    <row r="257" spans="1:8" ht="15" customHeight="1">
      <c r="A257" s="137"/>
      <c r="B257" s="135"/>
      <c r="C257" s="25"/>
      <c r="D257" s="129" t="s">
        <v>949</v>
      </c>
      <c r="E257" s="129"/>
      <c r="F257" s="423" t="s">
        <v>950</v>
      </c>
      <c r="G257" s="199">
        <f>SUM(G258+G259)</f>
        <v>3000</v>
      </c>
      <c r="H257" s="199">
        <f>SUM(H258+H259)</f>
        <v>2500</v>
      </c>
    </row>
    <row r="258" spans="1:8" ht="15" customHeight="1">
      <c r="A258" s="137"/>
      <c r="B258" s="135"/>
      <c r="C258" s="25"/>
      <c r="D258" s="135"/>
      <c r="E258" s="135" t="s">
        <v>951</v>
      </c>
      <c r="F258" s="304" t="s">
        <v>1521</v>
      </c>
      <c r="G258" s="198">
        <v>1000</v>
      </c>
      <c r="H258" s="198">
        <v>0</v>
      </c>
    </row>
    <row r="259" spans="1:8" ht="15" customHeight="1">
      <c r="A259" s="136" t="s">
        <v>1406</v>
      </c>
      <c r="B259" s="134"/>
      <c r="C259" s="66"/>
      <c r="D259" s="135"/>
      <c r="E259" s="135" t="s">
        <v>1331</v>
      </c>
      <c r="F259" s="426" t="s">
        <v>1332</v>
      </c>
      <c r="G259" s="198">
        <v>2000</v>
      </c>
      <c r="H259" s="198">
        <v>2500</v>
      </c>
    </row>
    <row r="260" spans="1:8" ht="15" customHeight="1">
      <c r="A260" s="155"/>
      <c r="B260" s="66" t="s">
        <v>1003</v>
      </c>
      <c r="C260" s="25"/>
      <c r="D260" s="134"/>
      <c r="E260" s="135"/>
      <c r="F260" s="422" t="s">
        <v>1025</v>
      </c>
      <c r="G260" s="198"/>
      <c r="H260" s="198"/>
    </row>
    <row r="261" spans="1:8" ht="15" customHeight="1">
      <c r="A261" s="155"/>
      <c r="B261" s="134"/>
      <c r="C261" s="25" t="s">
        <v>959</v>
      </c>
      <c r="D261" s="134"/>
      <c r="E261" s="134"/>
      <c r="F261" s="422" t="s">
        <v>960</v>
      </c>
      <c r="G261" s="218">
        <f>SUM(G262)</f>
        <v>0</v>
      </c>
      <c r="H261" s="218">
        <f>SUM(H262)</f>
        <v>5000</v>
      </c>
    </row>
    <row r="262" spans="1:8" ht="15" customHeight="1">
      <c r="A262" s="155"/>
      <c r="B262" s="134"/>
      <c r="C262" s="25"/>
      <c r="D262" s="129" t="s">
        <v>967</v>
      </c>
      <c r="E262" s="134"/>
      <c r="F262" s="423" t="s">
        <v>968</v>
      </c>
      <c r="G262" s="200">
        <f>SUM(G263)</f>
        <v>0</v>
      </c>
      <c r="H262" s="200">
        <f>SUM(H263)</f>
        <v>5000</v>
      </c>
    </row>
    <row r="263" spans="1:8" ht="15" customHeight="1" thickBot="1">
      <c r="A263" s="384" t="s">
        <v>1407</v>
      </c>
      <c r="B263" s="139"/>
      <c r="C263" s="140"/>
      <c r="D263" s="141"/>
      <c r="E263" s="141" t="s">
        <v>975</v>
      </c>
      <c r="F263" s="342" t="s">
        <v>1043</v>
      </c>
      <c r="G263" s="202">
        <v>0</v>
      </c>
      <c r="H263" s="202">
        <v>5000</v>
      </c>
    </row>
    <row r="264" spans="1:8" ht="15" customHeight="1" thickBot="1">
      <c r="A264" s="453" t="s">
        <v>75</v>
      </c>
      <c r="B264" s="454"/>
      <c r="C264" s="454"/>
      <c r="D264" s="454"/>
      <c r="E264" s="454"/>
      <c r="F264" s="455"/>
      <c r="G264" s="223">
        <f>SUM(G266+G271+G274)</f>
        <v>20000</v>
      </c>
      <c r="H264" s="223">
        <f>SUM(H266+H271+H274)</f>
        <v>20000</v>
      </c>
    </row>
    <row r="265" spans="1:8" ht="15" customHeight="1">
      <c r="A265" s="133"/>
      <c r="B265" s="25" t="s">
        <v>1002</v>
      </c>
      <c r="C265" s="134"/>
      <c r="D265" s="134"/>
      <c r="E265" s="134"/>
      <c r="F265" s="429" t="s">
        <v>1018</v>
      </c>
      <c r="G265" s="201"/>
      <c r="H265" s="201"/>
    </row>
    <row r="266" spans="1:8" ht="15" customHeight="1">
      <c r="A266" s="133"/>
      <c r="B266" s="134"/>
      <c r="C266" s="25" t="s">
        <v>828</v>
      </c>
      <c r="D266" s="134"/>
      <c r="E266" s="134"/>
      <c r="F266" s="422" t="s">
        <v>829</v>
      </c>
      <c r="G266" s="196">
        <f>SUM(+G269+G267)</f>
        <v>14300</v>
      </c>
      <c r="H266" s="196">
        <f>SUM(+H269+H267)</f>
        <v>14300</v>
      </c>
    </row>
    <row r="267" spans="1:8" ht="15" customHeight="1">
      <c r="A267" s="136"/>
      <c r="B267" s="134"/>
      <c r="C267" s="25"/>
      <c r="D267" s="129" t="s">
        <v>859</v>
      </c>
      <c r="E267" s="134"/>
      <c r="F267" s="423" t="s">
        <v>860</v>
      </c>
      <c r="G267" s="199">
        <f>SUM(G268:G268)</f>
        <v>500</v>
      </c>
      <c r="H267" s="199">
        <f>SUM(H268:H268)</f>
        <v>500</v>
      </c>
    </row>
    <row r="268" spans="1:8" ht="15" customHeight="1">
      <c r="A268" s="136" t="s">
        <v>1408</v>
      </c>
      <c r="B268" s="134"/>
      <c r="C268" s="25"/>
      <c r="D268" s="135"/>
      <c r="E268" s="135" t="s">
        <v>865</v>
      </c>
      <c r="F268" s="304" t="s">
        <v>1053</v>
      </c>
      <c r="G268" s="198">
        <v>500</v>
      </c>
      <c r="H268" s="198">
        <v>500</v>
      </c>
    </row>
    <row r="269" spans="1:8" ht="15" customHeight="1">
      <c r="A269" s="137"/>
      <c r="B269" s="135"/>
      <c r="C269" s="135"/>
      <c r="D269" s="129" t="s">
        <v>875</v>
      </c>
      <c r="E269" s="135"/>
      <c r="F269" s="423" t="s">
        <v>1005</v>
      </c>
      <c r="G269" s="197">
        <f>SUM(G270)</f>
        <v>13800</v>
      </c>
      <c r="H269" s="197">
        <f>SUM(H270)</f>
        <v>13800</v>
      </c>
    </row>
    <row r="270" spans="1:8" ht="15" customHeight="1">
      <c r="A270" s="137" t="s">
        <v>1409</v>
      </c>
      <c r="B270" s="135"/>
      <c r="C270" s="135"/>
      <c r="D270" s="135"/>
      <c r="E270" s="135" t="s">
        <v>883</v>
      </c>
      <c r="F270" s="304" t="s">
        <v>884</v>
      </c>
      <c r="G270" s="161">
        <v>13800</v>
      </c>
      <c r="H270" s="161">
        <v>13800</v>
      </c>
    </row>
    <row r="271" spans="1:8" ht="15" customHeight="1">
      <c r="A271" s="137"/>
      <c r="B271" s="135"/>
      <c r="C271" s="66" t="s">
        <v>885</v>
      </c>
      <c r="D271" s="129"/>
      <c r="E271" s="129"/>
      <c r="F271" s="422" t="s">
        <v>926</v>
      </c>
      <c r="G271" s="196">
        <f>SUM(G272)</f>
        <v>200</v>
      </c>
      <c r="H271" s="196">
        <f>SUM(H272)</f>
        <v>200</v>
      </c>
    </row>
    <row r="272" spans="1:8" ht="15" customHeight="1">
      <c r="A272" s="137"/>
      <c r="B272" s="135"/>
      <c r="C272" s="66"/>
      <c r="D272" s="129" t="s">
        <v>930</v>
      </c>
      <c r="E272" s="129"/>
      <c r="F272" s="423" t="s">
        <v>931</v>
      </c>
      <c r="G272" s="199">
        <f>SUM(G273:G273)</f>
        <v>200</v>
      </c>
      <c r="H272" s="199">
        <f>SUM(H273:H273)</f>
        <v>200</v>
      </c>
    </row>
    <row r="273" spans="1:8" ht="15" customHeight="1">
      <c r="A273" s="137" t="s">
        <v>1410</v>
      </c>
      <c r="B273" s="135"/>
      <c r="C273" s="66"/>
      <c r="D273" s="135"/>
      <c r="E273" s="135" t="s">
        <v>932</v>
      </c>
      <c r="F273" s="304" t="s">
        <v>933</v>
      </c>
      <c r="G273" s="198">
        <v>200</v>
      </c>
      <c r="H273" s="198">
        <v>200</v>
      </c>
    </row>
    <row r="274" spans="1:8" ht="15" customHeight="1">
      <c r="A274" s="137"/>
      <c r="B274" s="135"/>
      <c r="C274" s="25" t="s">
        <v>948</v>
      </c>
      <c r="D274" s="129"/>
      <c r="E274" s="129"/>
      <c r="F274" s="422" t="s">
        <v>1285</v>
      </c>
      <c r="G274" s="196">
        <f>SUM(+G275)</f>
        <v>5500</v>
      </c>
      <c r="H274" s="196">
        <f>SUM(+H275)</f>
        <v>5500</v>
      </c>
    </row>
    <row r="275" spans="1:8" ht="15" customHeight="1">
      <c r="A275" s="137"/>
      <c r="B275" s="135"/>
      <c r="C275" s="25"/>
      <c r="D275" s="129" t="s">
        <v>949</v>
      </c>
      <c r="E275" s="129"/>
      <c r="F275" s="423" t="s">
        <v>950</v>
      </c>
      <c r="G275" s="199">
        <f>SUM(+G276)</f>
        <v>5500</v>
      </c>
      <c r="H275" s="199">
        <f>SUM(+H276)</f>
        <v>5500</v>
      </c>
    </row>
    <row r="276" spans="1:8" ht="15" customHeight="1">
      <c r="A276" s="364" t="s">
        <v>1411</v>
      </c>
      <c r="B276" s="365"/>
      <c r="C276" s="366"/>
      <c r="D276" s="360"/>
      <c r="E276" s="360" t="s">
        <v>1331</v>
      </c>
      <c r="F276" s="431" t="s">
        <v>1332</v>
      </c>
      <c r="G276" s="362">
        <v>5500</v>
      </c>
      <c r="H276" s="362">
        <v>5500</v>
      </c>
    </row>
    <row r="277" spans="1:8" ht="15" customHeight="1" thickBot="1">
      <c r="A277" s="453" t="s">
        <v>76</v>
      </c>
      <c r="B277" s="454"/>
      <c r="C277" s="454"/>
      <c r="D277" s="454"/>
      <c r="E277" s="454"/>
      <c r="F277" s="455"/>
      <c r="G277" s="223">
        <f>SUM(G279+G284+G287)</f>
        <v>20000</v>
      </c>
      <c r="H277" s="223">
        <f>SUM(H279+H284+H287)</f>
        <v>20000</v>
      </c>
    </row>
    <row r="278" spans="1:8" ht="15" customHeight="1">
      <c r="A278" s="133"/>
      <c r="B278" s="25" t="s">
        <v>1002</v>
      </c>
      <c r="C278" s="134"/>
      <c r="D278" s="134"/>
      <c r="E278" s="134"/>
      <c r="F278" s="429" t="s">
        <v>1018</v>
      </c>
      <c r="G278" s="201"/>
      <c r="H278" s="201"/>
    </row>
    <row r="279" spans="1:8" ht="15" customHeight="1">
      <c r="A279" s="133"/>
      <c r="B279" s="134"/>
      <c r="C279" s="25" t="s">
        <v>828</v>
      </c>
      <c r="D279" s="134"/>
      <c r="E279" s="134"/>
      <c r="F279" s="422" t="s">
        <v>829</v>
      </c>
      <c r="G279" s="196">
        <f>SUM(+G282+G280)</f>
        <v>19800</v>
      </c>
      <c r="H279" s="196">
        <f>SUM(+H282+H280)</f>
        <v>13800</v>
      </c>
    </row>
    <row r="280" spans="1:8" ht="15" customHeight="1">
      <c r="A280" s="136"/>
      <c r="B280" s="134"/>
      <c r="C280" s="25"/>
      <c r="D280" s="129" t="s">
        <v>859</v>
      </c>
      <c r="E280" s="134"/>
      <c r="F280" s="423" t="s">
        <v>860</v>
      </c>
      <c r="G280" s="199">
        <f>SUM(G281:G281)</f>
        <v>2500</v>
      </c>
      <c r="H280" s="199">
        <f>SUM(H281:H281)</f>
        <v>1500</v>
      </c>
    </row>
    <row r="281" spans="1:8" ht="15" customHeight="1">
      <c r="A281" s="136" t="s">
        <v>1415</v>
      </c>
      <c r="B281" s="134"/>
      <c r="C281" s="25"/>
      <c r="D281" s="135"/>
      <c r="E281" s="135" t="s">
        <v>865</v>
      </c>
      <c r="F281" s="304" t="s">
        <v>1053</v>
      </c>
      <c r="G281" s="198">
        <v>2500</v>
      </c>
      <c r="H281" s="198">
        <v>1500</v>
      </c>
    </row>
    <row r="282" spans="1:8" ht="15" customHeight="1">
      <c r="A282" s="137"/>
      <c r="B282" s="135"/>
      <c r="C282" s="135"/>
      <c r="D282" s="129" t="s">
        <v>875</v>
      </c>
      <c r="E282" s="135"/>
      <c r="F282" s="423" t="s">
        <v>1005</v>
      </c>
      <c r="G282" s="197">
        <f>SUM(G283)</f>
        <v>17300</v>
      </c>
      <c r="H282" s="197">
        <f>SUM(H283)</f>
        <v>12300</v>
      </c>
    </row>
    <row r="283" spans="1:8" ht="15" customHeight="1">
      <c r="A283" s="137" t="s">
        <v>1416</v>
      </c>
      <c r="B283" s="135"/>
      <c r="C283" s="135"/>
      <c r="D283" s="135"/>
      <c r="E283" s="135" t="s">
        <v>883</v>
      </c>
      <c r="F283" s="304" t="s">
        <v>884</v>
      </c>
      <c r="G283" s="161">
        <v>17300</v>
      </c>
      <c r="H283" s="161">
        <v>12300</v>
      </c>
    </row>
    <row r="284" spans="1:8" ht="15" customHeight="1">
      <c r="A284" s="137"/>
      <c r="B284" s="135"/>
      <c r="C284" s="66" t="s">
        <v>885</v>
      </c>
      <c r="D284" s="129"/>
      <c r="E284" s="129"/>
      <c r="F284" s="422" t="s">
        <v>926</v>
      </c>
      <c r="G284" s="196">
        <f>SUM(G285)</f>
        <v>200</v>
      </c>
      <c r="H284" s="196">
        <f>SUM(H285)</f>
        <v>200</v>
      </c>
    </row>
    <row r="285" spans="1:8" ht="15" customHeight="1">
      <c r="A285" s="137"/>
      <c r="B285" s="135"/>
      <c r="C285" s="66"/>
      <c r="D285" s="129" t="s">
        <v>930</v>
      </c>
      <c r="E285" s="129"/>
      <c r="F285" s="423" t="s">
        <v>931</v>
      </c>
      <c r="G285" s="199">
        <f>SUM(G286:G286)</f>
        <v>200</v>
      </c>
      <c r="H285" s="199">
        <f>SUM(H286:H286)</f>
        <v>200</v>
      </c>
    </row>
    <row r="286" spans="1:8" ht="15" customHeight="1">
      <c r="A286" s="137" t="s">
        <v>1417</v>
      </c>
      <c r="B286" s="135"/>
      <c r="C286" s="66"/>
      <c r="D286" s="135"/>
      <c r="E286" s="135" t="s">
        <v>932</v>
      </c>
      <c r="F286" s="304" t="s">
        <v>933</v>
      </c>
      <c r="G286" s="198">
        <v>200</v>
      </c>
      <c r="H286" s="198">
        <v>200</v>
      </c>
    </row>
    <row r="287" spans="1:8" ht="15" customHeight="1">
      <c r="A287" s="137"/>
      <c r="B287" s="135"/>
      <c r="C287" s="25" t="s">
        <v>948</v>
      </c>
      <c r="D287" s="129"/>
      <c r="E287" s="129"/>
      <c r="F287" s="422" t="s">
        <v>1285</v>
      </c>
      <c r="G287" s="218">
        <f>SUM(G288)</f>
        <v>0</v>
      </c>
      <c r="H287" s="218">
        <f>SUM(H288)</f>
        <v>6000</v>
      </c>
    </row>
    <row r="288" spans="1:8" ht="15" customHeight="1">
      <c r="A288" s="137"/>
      <c r="B288" s="135"/>
      <c r="C288" s="25"/>
      <c r="D288" s="129" t="s">
        <v>949</v>
      </c>
      <c r="E288" s="129"/>
      <c r="F288" s="423" t="s">
        <v>950</v>
      </c>
      <c r="G288" s="200">
        <f>SUM(G289)</f>
        <v>0</v>
      </c>
      <c r="H288" s="200">
        <f>SUM(H289)</f>
        <v>6000</v>
      </c>
    </row>
    <row r="289" spans="1:8" ht="15" customHeight="1" thickBot="1">
      <c r="A289" s="150" t="s">
        <v>1418</v>
      </c>
      <c r="B289" s="141"/>
      <c r="C289" s="140"/>
      <c r="D289" s="141"/>
      <c r="E289" s="141" t="s">
        <v>1331</v>
      </c>
      <c r="F289" s="430" t="s">
        <v>1332</v>
      </c>
      <c r="G289" s="198">
        <v>0</v>
      </c>
      <c r="H289" s="198">
        <v>6000</v>
      </c>
    </row>
    <row r="290" spans="1:8" ht="15" customHeight="1" thickBot="1">
      <c r="A290" s="450" t="s">
        <v>77</v>
      </c>
      <c r="B290" s="451"/>
      <c r="C290" s="451"/>
      <c r="D290" s="451"/>
      <c r="E290" s="451"/>
      <c r="F290" s="452"/>
      <c r="G290" s="224">
        <f>SUM(G292+G301+G304)</f>
        <v>20000</v>
      </c>
      <c r="H290" s="224">
        <f>SUM(H292+H301+H304)</f>
        <v>20000</v>
      </c>
    </row>
    <row r="291" spans="1:8" ht="15" customHeight="1">
      <c r="A291" s="133"/>
      <c r="B291" s="25" t="s">
        <v>1002</v>
      </c>
      <c r="C291" s="134"/>
      <c r="D291" s="134"/>
      <c r="E291" s="134"/>
      <c r="F291" s="429" t="s">
        <v>1018</v>
      </c>
      <c r="G291" s="201"/>
      <c r="H291" s="201"/>
    </row>
    <row r="292" spans="1:8" ht="15" customHeight="1">
      <c r="A292" s="133"/>
      <c r="B292" s="134"/>
      <c r="C292" s="25" t="s">
        <v>828</v>
      </c>
      <c r="D292" s="134"/>
      <c r="E292" s="134"/>
      <c r="F292" s="422" t="s">
        <v>829</v>
      </c>
      <c r="G292" s="196">
        <f>SUM(+G298+G293+G295)</f>
        <v>17500</v>
      </c>
      <c r="H292" s="196">
        <f>SUM(+H298+H293+H295)</f>
        <v>7500</v>
      </c>
    </row>
    <row r="293" spans="1:8" ht="15" customHeight="1">
      <c r="A293" s="133"/>
      <c r="B293" s="134"/>
      <c r="C293" s="25"/>
      <c r="D293" s="20" t="s">
        <v>837</v>
      </c>
      <c r="E293" s="138"/>
      <c r="F293" s="423" t="s">
        <v>838</v>
      </c>
      <c r="G293" s="199">
        <f>SUM(+G294)</f>
        <v>500</v>
      </c>
      <c r="H293" s="199">
        <f>SUM(+H294)</f>
        <v>0</v>
      </c>
    </row>
    <row r="294" spans="1:8" ht="15" customHeight="1">
      <c r="A294" s="136"/>
      <c r="B294" s="134"/>
      <c r="C294" s="25"/>
      <c r="D294" s="134"/>
      <c r="E294" s="135" t="s">
        <v>858</v>
      </c>
      <c r="F294" s="304" t="s">
        <v>1035</v>
      </c>
      <c r="G294" s="198">
        <v>500</v>
      </c>
      <c r="H294" s="198">
        <v>0</v>
      </c>
    </row>
    <row r="295" spans="1:8" ht="15" customHeight="1">
      <c r="A295" s="136"/>
      <c r="B295" s="134"/>
      <c r="C295" s="25"/>
      <c r="D295" s="129" t="s">
        <v>859</v>
      </c>
      <c r="E295" s="134"/>
      <c r="F295" s="423" t="s">
        <v>860</v>
      </c>
      <c r="G295" s="199">
        <f>SUM(G296:G297)</f>
        <v>2000</v>
      </c>
      <c r="H295" s="199">
        <f>SUM(H296:H297)</f>
        <v>0</v>
      </c>
    </row>
    <row r="296" spans="1:8" ht="15" customHeight="1">
      <c r="A296" s="136"/>
      <c r="B296" s="134"/>
      <c r="C296" s="25"/>
      <c r="D296" s="129"/>
      <c r="E296" s="135" t="s">
        <v>861</v>
      </c>
      <c r="F296" s="304" t="s">
        <v>862</v>
      </c>
      <c r="G296" s="198">
        <v>500</v>
      </c>
      <c r="H296" s="198">
        <v>0</v>
      </c>
    </row>
    <row r="297" spans="1:8" ht="15" customHeight="1">
      <c r="A297" s="136"/>
      <c r="B297" s="134"/>
      <c r="C297" s="25"/>
      <c r="D297" s="135"/>
      <c r="E297" s="135" t="s">
        <v>865</v>
      </c>
      <c r="F297" s="304" t="s">
        <v>1053</v>
      </c>
      <c r="G297" s="198">
        <v>1500</v>
      </c>
      <c r="H297" s="198">
        <v>0</v>
      </c>
    </row>
    <row r="298" spans="1:8" ht="15" customHeight="1">
      <c r="A298" s="137"/>
      <c r="B298" s="135"/>
      <c r="C298" s="135"/>
      <c r="D298" s="129" t="s">
        <v>875</v>
      </c>
      <c r="E298" s="135"/>
      <c r="F298" s="423" t="s">
        <v>1005</v>
      </c>
      <c r="G298" s="197">
        <f>SUM(G299:G300)</f>
        <v>15000</v>
      </c>
      <c r="H298" s="197">
        <f>SUM(H299:H300)</f>
        <v>7500</v>
      </c>
    </row>
    <row r="299" spans="1:8" ht="15" customHeight="1">
      <c r="A299" s="137" t="s">
        <v>116</v>
      </c>
      <c r="B299" s="135"/>
      <c r="C299" s="135"/>
      <c r="D299" s="129"/>
      <c r="E299" s="325" t="s">
        <v>881</v>
      </c>
      <c r="F299" s="304" t="s">
        <v>882</v>
      </c>
      <c r="G299" s="346">
        <v>0</v>
      </c>
      <c r="H299" s="346">
        <v>2500</v>
      </c>
    </row>
    <row r="300" spans="1:8" ht="15" customHeight="1">
      <c r="A300" s="137" t="s">
        <v>117</v>
      </c>
      <c r="B300" s="135"/>
      <c r="C300" s="135"/>
      <c r="D300" s="135"/>
      <c r="E300" s="135" t="s">
        <v>883</v>
      </c>
      <c r="F300" s="304" t="s">
        <v>884</v>
      </c>
      <c r="G300" s="161">
        <v>15000</v>
      </c>
      <c r="H300" s="256">
        <v>5000</v>
      </c>
    </row>
    <row r="301" spans="1:8" ht="15" customHeight="1">
      <c r="A301" s="137"/>
      <c r="B301" s="135"/>
      <c r="C301" s="369" t="s">
        <v>885</v>
      </c>
      <c r="D301" s="129"/>
      <c r="E301" s="129"/>
      <c r="F301" s="422" t="s">
        <v>926</v>
      </c>
      <c r="G301" s="196">
        <f>SUM(G302)</f>
        <v>500</v>
      </c>
      <c r="H301" s="103">
        <f>SUM(H302)</f>
        <v>500</v>
      </c>
    </row>
    <row r="302" spans="1:8" ht="15" customHeight="1">
      <c r="A302" s="137"/>
      <c r="B302" s="135"/>
      <c r="C302" s="66"/>
      <c r="D302" s="129" t="s">
        <v>930</v>
      </c>
      <c r="E302" s="129"/>
      <c r="F302" s="423" t="s">
        <v>931</v>
      </c>
      <c r="G302" s="199">
        <f>SUM(G303:G303)</f>
        <v>500</v>
      </c>
      <c r="H302" s="199">
        <f>SUM(H303:H303)</f>
        <v>500</v>
      </c>
    </row>
    <row r="303" spans="1:8" ht="15" customHeight="1">
      <c r="A303" s="137" t="s">
        <v>118</v>
      </c>
      <c r="B303" s="135"/>
      <c r="C303" s="66"/>
      <c r="D303" s="135"/>
      <c r="E303" s="135" t="s">
        <v>932</v>
      </c>
      <c r="F303" s="304" t="s">
        <v>933</v>
      </c>
      <c r="G303" s="198">
        <v>500</v>
      </c>
      <c r="H303" s="198">
        <v>500</v>
      </c>
    </row>
    <row r="304" spans="1:8" ht="15" customHeight="1">
      <c r="A304" s="137"/>
      <c r="B304" s="135"/>
      <c r="C304" s="25" t="s">
        <v>948</v>
      </c>
      <c r="D304" s="129"/>
      <c r="E304" s="129"/>
      <c r="F304" s="422" t="s">
        <v>1285</v>
      </c>
      <c r="G304" s="196">
        <f>SUM(+G305)</f>
        <v>2000</v>
      </c>
      <c r="H304" s="196">
        <f>SUM(+H305)</f>
        <v>12000</v>
      </c>
    </row>
    <row r="305" spans="1:8" ht="15" customHeight="1">
      <c r="A305" s="137"/>
      <c r="B305" s="135"/>
      <c r="C305" s="25"/>
      <c r="D305" s="129" t="s">
        <v>949</v>
      </c>
      <c r="E305" s="129"/>
      <c r="F305" s="423" t="s">
        <v>950</v>
      </c>
      <c r="G305" s="199">
        <f>SUM(G306:G307)</f>
        <v>2000</v>
      </c>
      <c r="H305" s="199">
        <f>SUM(H306:H307)</f>
        <v>12000</v>
      </c>
    </row>
    <row r="306" spans="1:8" ht="15" customHeight="1">
      <c r="A306" s="137" t="s">
        <v>119</v>
      </c>
      <c r="B306" s="135"/>
      <c r="C306" s="25"/>
      <c r="D306" s="129"/>
      <c r="E306" s="135" t="s">
        <v>951</v>
      </c>
      <c r="F306" s="426" t="s">
        <v>1032</v>
      </c>
      <c r="G306" s="219">
        <v>0</v>
      </c>
      <c r="H306" s="219">
        <v>3000</v>
      </c>
    </row>
    <row r="307" spans="1:8" ht="15" customHeight="1" thickBot="1">
      <c r="A307" s="159" t="s">
        <v>120</v>
      </c>
      <c r="B307" s="139"/>
      <c r="C307" s="140"/>
      <c r="D307" s="141"/>
      <c r="E307" s="141" t="s">
        <v>1331</v>
      </c>
      <c r="F307" s="430" t="s">
        <v>1332</v>
      </c>
      <c r="G307" s="202">
        <v>2000</v>
      </c>
      <c r="H307" s="202">
        <v>9000</v>
      </c>
    </row>
    <row r="308" spans="1:8" ht="15" customHeight="1" thickBot="1">
      <c r="A308" s="450" t="s">
        <v>78</v>
      </c>
      <c r="B308" s="451"/>
      <c r="C308" s="451"/>
      <c r="D308" s="451"/>
      <c r="E308" s="451"/>
      <c r="F308" s="452"/>
      <c r="G308" s="224">
        <f>SUM(G310+G315+G318)</f>
        <v>20000</v>
      </c>
      <c r="H308" s="224">
        <f>SUM(H310+H315+H318)</f>
        <v>20000</v>
      </c>
    </row>
    <row r="309" spans="1:8" ht="15" customHeight="1">
      <c r="A309" s="133"/>
      <c r="B309" s="25" t="s">
        <v>1002</v>
      </c>
      <c r="C309" s="134"/>
      <c r="D309" s="134"/>
      <c r="E309" s="134"/>
      <c r="F309" s="429" t="s">
        <v>1018</v>
      </c>
      <c r="G309" s="201"/>
      <c r="H309" s="201"/>
    </row>
    <row r="310" spans="1:8" ht="15" customHeight="1">
      <c r="A310" s="133"/>
      <c r="B310" s="134"/>
      <c r="C310" s="25" t="s">
        <v>828</v>
      </c>
      <c r="D310" s="134"/>
      <c r="E310" s="134"/>
      <c r="F310" s="422" t="s">
        <v>829</v>
      </c>
      <c r="G310" s="196">
        <f>SUM(+G313+G311)</f>
        <v>18800</v>
      </c>
      <c r="H310" s="196">
        <f>SUM(+H313+H311)</f>
        <v>18800</v>
      </c>
    </row>
    <row r="311" spans="1:8" ht="15" customHeight="1">
      <c r="A311" s="136"/>
      <c r="B311" s="134"/>
      <c r="C311" s="25"/>
      <c r="D311" s="129" t="s">
        <v>859</v>
      </c>
      <c r="E311" s="134"/>
      <c r="F311" s="423" t="s">
        <v>860</v>
      </c>
      <c r="G311" s="199">
        <f>SUM(G312:G312)</f>
        <v>4300</v>
      </c>
      <c r="H311" s="199">
        <f>SUM(H312:H312)</f>
        <v>2800</v>
      </c>
    </row>
    <row r="312" spans="1:8" ht="15" customHeight="1">
      <c r="A312" s="136" t="s">
        <v>121</v>
      </c>
      <c r="B312" s="134"/>
      <c r="C312" s="25"/>
      <c r="D312" s="135"/>
      <c r="E312" s="135" t="s">
        <v>865</v>
      </c>
      <c r="F312" s="304" t="s">
        <v>1053</v>
      </c>
      <c r="G312" s="198">
        <v>4300</v>
      </c>
      <c r="H312" s="198">
        <v>2800</v>
      </c>
    </row>
    <row r="313" spans="1:8" ht="15" customHeight="1">
      <c r="A313" s="137"/>
      <c r="B313" s="135"/>
      <c r="C313" s="135"/>
      <c r="D313" s="129" t="s">
        <v>875</v>
      </c>
      <c r="E313" s="135"/>
      <c r="F313" s="423" t="s">
        <v>1005</v>
      </c>
      <c r="G313" s="197">
        <f>SUM(G314)</f>
        <v>14500</v>
      </c>
      <c r="H313" s="197">
        <f>SUM(H314)</f>
        <v>16000</v>
      </c>
    </row>
    <row r="314" spans="1:8" ht="15" customHeight="1">
      <c r="A314" s="137" t="s">
        <v>122</v>
      </c>
      <c r="B314" s="135"/>
      <c r="C314" s="135"/>
      <c r="D314" s="135"/>
      <c r="E314" s="135" t="s">
        <v>883</v>
      </c>
      <c r="F314" s="304" t="s">
        <v>884</v>
      </c>
      <c r="G314" s="161">
        <v>14500</v>
      </c>
      <c r="H314" s="161">
        <v>16000</v>
      </c>
    </row>
    <row r="315" spans="1:8" ht="15" customHeight="1">
      <c r="A315" s="137"/>
      <c r="B315" s="135"/>
      <c r="C315" s="66" t="s">
        <v>885</v>
      </c>
      <c r="D315" s="129"/>
      <c r="E315" s="129"/>
      <c r="F315" s="422" t="s">
        <v>926</v>
      </c>
      <c r="G315" s="196">
        <f>SUM(G316)</f>
        <v>200</v>
      </c>
      <c r="H315" s="196">
        <f>SUM(H316)</f>
        <v>200</v>
      </c>
    </row>
    <row r="316" spans="1:8" ht="15" customHeight="1">
      <c r="A316" s="137"/>
      <c r="B316" s="135"/>
      <c r="C316" s="66"/>
      <c r="D316" s="129" t="s">
        <v>930</v>
      </c>
      <c r="E316" s="129"/>
      <c r="F316" s="423" t="s">
        <v>931</v>
      </c>
      <c r="G316" s="199">
        <f>SUM(G317:G317)</f>
        <v>200</v>
      </c>
      <c r="H316" s="199">
        <f>SUM(H317:H317)</f>
        <v>200</v>
      </c>
    </row>
    <row r="317" spans="1:8" ht="15" customHeight="1">
      <c r="A317" s="137" t="s">
        <v>123</v>
      </c>
      <c r="B317" s="135"/>
      <c r="C317" s="66"/>
      <c r="D317" s="135"/>
      <c r="E317" s="135" t="s">
        <v>932</v>
      </c>
      <c r="F317" s="304" t="s">
        <v>933</v>
      </c>
      <c r="G317" s="198">
        <v>200</v>
      </c>
      <c r="H317" s="198">
        <v>200</v>
      </c>
    </row>
    <row r="318" spans="1:8" ht="15" customHeight="1">
      <c r="A318" s="137"/>
      <c r="B318" s="135"/>
      <c r="C318" s="25" t="s">
        <v>948</v>
      </c>
      <c r="D318" s="129"/>
      <c r="E318" s="129"/>
      <c r="F318" s="422" t="s">
        <v>1285</v>
      </c>
      <c r="G318" s="196">
        <f>SUM(+G319)</f>
        <v>1000</v>
      </c>
      <c r="H318" s="196">
        <f>SUM(+H319)</f>
        <v>1000</v>
      </c>
    </row>
    <row r="319" spans="1:8" ht="15" customHeight="1">
      <c r="A319" s="137"/>
      <c r="B319" s="135"/>
      <c r="C319" s="25"/>
      <c r="D319" s="129" t="s">
        <v>949</v>
      </c>
      <c r="E319" s="129"/>
      <c r="F319" s="423" t="s">
        <v>950</v>
      </c>
      <c r="G319" s="199">
        <f>SUM(+G320)</f>
        <v>1000</v>
      </c>
      <c r="H319" s="199">
        <f>SUM(+H320)</f>
        <v>1000</v>
      </c>
    </row>
    <row r="320" spans="1:8" ht="15" customHeight="1" thickBot="1">
      <c r="A320" s="159" t="s">
        <v>124</v>
      </c>
      <c r="B320" s="139"/>
      <c r="C320" s="140"/>
      <c r="D320" s="141"/>
      <c r="E320" s="141" t="s">
        <v>1331</v>
      </c>
      <c r="F320" s="430" t="s">
        <v>1332</v>
      </c>
      <c r="G320" s="202">
        <v>1000</v>
      </c>
      <c r="H320" s="202">
        <v>1000</v>
      </c>
    </row>
    <row r="321" spans="1:8" ht="15" customHeight="1" thickBot="1">
      <c r="A321" s="450" t="s">
        <v>79</v>
      </c>
      <c r="B321" s="451"/>
      <c r="C321" s="451"/>
      <c r="D321" s="451"/>
      <c r="E321" s="451"/>
      <c r="F321" s="452"/>
      <c r="G321" s="224">
        <f>SUM(G323+G328+G331)</f>
        <v>20000</v>
      </c>
      <c r="H321" s="224">
        <f>SUM(H323+H328+H331)</f>
        <v>20000</v>
      </c>
    </row>
    <row r="322" spans="1:8" ht="15" customHeight="1">
      <c r="A322" s="133"/>
      <c r="B322" s="25" t="s">
        <v>1002</v>
      </c>
      <c r="C322" s="134"/>
      <c r="D322" s="134"/>
      <c r="E322" s="134"/>
      <c r="F322" s="429" t="s">
        <v>1018</v>
      </c>
      <c r="G322" s="201"/>
      <c r="H322" s="201"/>
    </row>
    <row r="323" spans="1:8" ht="15" customHeight="1">
      <c r="A323" s="133"/>
      <c r="B323" s="134"/>
      <c r="C323" s="25" t="s">
        <v>828</v>
      </c>
      <c r="D323" s="134"/>
      <c r="E323" s="134"/>
      <c r="F323" s="422" t="s">
        <v>829</v>
      </c>
      <c r="G323" s="196">
        <f>SUM(+G326+G324)</f>
        <v>12700</v>
      </c>
      <c r="H323" s="196">
        <f>SUM(+H326+H324)</f>
        <v>11000</v>
      </c>
    </row>
    <row r="324" spans="1:8" ht="15" customHeight="1">
      <c r="A324" s="136"/>
      <c r="B324" s="134"/>
      <c r="C324" s="25"/>
      <c r="D324" s="129" t="s">
        <v>859</v>
      </c>
      <c r="E324" s="134"/>
      <c r="F324" s="423" t="s">
        <v>860</v>
      </c>
      <c r="G324" s="199">
        <f>SUM(G325:G325)</f>
        <v>2700</v>
      </c>
      <c r="H324" s="199">
        <f>SUM(H325:H325)</f>
        <v>3000</v>
      </c>
    </row>
    <row r="325" spans="1:8" ht="15" customHeight="1">
      <c r="A325" s="136" t="s">
        <v>125</v>
      </c>
      <c r="B325" s="134"/>
      <c r="C325" s="25"/>
      <c r="D325" s="135"/>
      <c r="E325" s="135" t="s">
        <v>865</v>
      </c>
      <c r="F325" s="304" t="s">
        <v>1053</v>
      </c>
      <c r="G325" s="198">
        <v>2700</v>
      </c>
      <c r="H325" s="198">
        <v>3000</v>
      </c>
    </row>
    <row r="326" spans="1:8" ht="15" customHeight="1">
      <c r="A326" s="137"/>
      <c r="B326" s="135"/>
      <c r="C326" s="135"/>
      <c r="D326" s="129" t="s">
        <v>875</v>
      </c>
      <c r="E326" s="135"/>
      <c r="F326" s="423" t="s">
        <v>1005</v>
      </c>
      <c r="G326" s="197">
        <f>SUM(G327)</f>
        <v>10000</v>
      </c>
      <c r="H326" s="197">
        <f>SUM(H327)</f>
        <v>8000</v>
      </c>
    </row>
    <row r="327" spans="1:8" ht="15" customHeight="1">
      <c r="A327" s="137" t="s">
        <v>126</v>
      </c>
      <c r="B327" s="135"/>
      <c r="C327" s="135"/>
      <c r="D327" s="135"/>
      <c r="E327" s="135" t="s">
        <v>883</v>
      </c>
      <c r="F327" s="304" t="s">
        <v>884</v>
      </c>
      <c r="G327" s="161">
        <v>10000</v>
      </c>
      <c r="H327" s="161">
        <v>8000</v>
      </c>
    </row>
    <row r="328" spans="1:8" ht="15" customHeight="1">
      <c r="A328" s="137"/>
      <c r="B328" s="135"/>
      <c r="C328" s="66" t="s">
        <v>885</v>
      </c>
      <c r="D328" s="129"/>
      <c r="E328" s="129"/>
      <c r="F328" s="422" t="s">
        <v>926</v>
      </c>
      <c r="G328" s="196">
        <f>SUM(G329)</f>
        <v>300</v>
      </c>
      <c r="H328" s="196">
        <f>SUM(H329)</f>
        <v>300</v>
      </c>
    </row>
    <row r="329" spans="1:8" ht="15" customHeight="1">
      <c r="A329" s="137"/>
      <c r="B329" s="135"/>
      <c r="C329" s="66"/>
      <c r="D329" s="129" t="s">
        <v>930</v>
      </c>
      <c r="E329" s="129"/>
      <c r="F329" s="423" t="s">
        <v>931</v>
      </c>
      <c r="G329" s="199">
        <f>SUM(G330:G330)</f>
        <v>300</v>
      </c>
      <c r="H329" s="199">
        <f>SUM(H330:H330)</f>
        <v>300</v>
      </c>
    </row>
    <row r="330" spans="1:8" ht="15" customHeight="1" thickBot="1">
      <c r="A330" s="150" t="s">
        <v>127</v>
      </c>
      <c r="B330" s="141"/>
      <c r="C330" s="140"/>
      <c r="D330" s="141"/>
      <c r="E330" s="141" t="s">
        <v>932</v>
      </c>
      <c r="F330" s="342" t="s">
        <v>933</v>
      </c>
      <c r="G330" s="202">
        <v>300</v>
      </c>
      <c r="H330" s="202">
        <v>300</v>
      </c>
    </row>
    <row r="331" spans="1:8" ht="15" customHeight="1">
      <c r="A331" s="137"/>
      <c r="B331" s="135"/>
      <c r="C331" s="25" t="s">
        <v>948</v>
      </c>
      <c r="D331" s="129"/>
      <c r="E331" s="129"/>
      <c r="F331" s="422" t="s">
        <v>1285</v>
      </c>
      <c r="G331" s="196">
        <f>SUM(+G332)</f>
        <v>7000</v>
      </c>
      <c r="H331" s="196">
        <f>SUM(+H332)</f>
        <v>8700</v>
      </c>
    </row>
    <row r="332" spans="1:8" ht="15" customHeight="1">
      <c r="A332" s="137"/>
      <c r="B332" s="135"/>
      <c r="C332" s="25"/>
      <c r="D332" s="129" t="s">
        <v>949</v>
      </c>
      <c r="E332" s="129"/>
      <c r="F332" s="423" t="s">
        <v>950</v>
      </c>
      <c r="G332" s="199">
        <f>SUM(G333+G334)</f>
        <v>7000</v>
      </c>
      <c r="H332" s="199">
        <f>SUM(H333+H334)</f>
        <v>8700</v>
      </c>
    </row>
    <row r="333" spans="1:8" ht="15" customHeight="1">
      <c r="A333" s="137" t="s">
        <v>128</v>
      </c>
      <c r="B333" s="135"/>
      <c r="C333" s="25"/>
      <c r="D333" s="135"/>
      <c r="E333" s="135" t="s">
        <v>951</v>
      </c>
      <c r="F333" s="304" t="s">
        <v>1521</v>
      </c>
      <c r="G333" s="198">
        <v>4000</v>
      </c>
      <c r="H333" s="198">
        <v>6700</v>
      </c>
    </row>
    <row r="334" spans="1:8" ht="15" customHeight="1" thickBot="1">
      <c r="A334" s="159" t="s">
        <v>129</v>
      </c>
      <c r="B334" s="139"/>
      <c r="C334" s="140"/>
      <c r="D334" s="141"/>
      <c r="E334" s="141" t="s">
        <v>1331</v>
      </c>
      <c r="F334" s="430" t="s">
        <v>1332</v>
      </c>
      <c r="G334" s="202">
        <v>3000</v>
      </c>
      <c r="H334" s="202">
        <v>2000</v>
      </c>
    </row>
    <row r="335" spans="1:8" ht="15" customHeight="1" thickBot="1">
      <c r="A335" s="450" t="s">
        <v>80</v>
      </c>
      <c r="B335" s="451"/>
      <c r="C335" s="451"/>
      <c r="D335" s="451"/>
      <c r="E335" s="451"/>
      <c r="F335" s="452"/>
      <c r="G335" s="224">
        <f>SUM(G337+G342+G345)</f>
        <v>20000</v>
      </c>
      <c r="H335" s="224">
        <f>SUM(H337+H342+H345)</f>
        <v>20000</v>
      </c>
    </row>
    <row r="336" spans="1:8" ht="15" customHeight="1">
      <c r="A336" s="133"/>
      <c r="B336" s="25" t="s">
        <v>1002</v>
      </c>
      <c r="C336" s="134"/>
      <c r="D336" s="134"/>
      <c r="E336" s="134"/>
      <c r="F336" s="429" t="s">
        <v>1018</v>
      </c>
      <c r="G336" s="201"/>
      <c r="H336" s="201"/>
    </row>
    <row r="337" spans="1:8" ht="15" customHeight="1">
      <c r="A337" s="133"/>
      <c r="B337" s="134"/>
      <c r="C337" s="25" t="s">
        <v>828</v>
      </c>
      <c r="D337" s="134"/>
      <c r="E337" s="134"/>
      <c r="F337" s="422" t="s">
        <v>829</v>
      </c>
      <c r="G337" s="196">
        <f>SUM(+G340+G338)</f>
        <v>17400</v>
      </c>
      <c r="H337" s="196">
        <f>SUM(+H340+H338)</f>
        <v>15800</v>
      </c>
    </row>
    <row r="338" spans="1:8" ht="15" customHeight="1">
      <c r="A338" s="136"/>
      <c r="B338" s="134"/>
      <c r="C338" s="25"/>
      <c r="D338" s="129" t="s">
        <v>859</v>
      </c>
      <c r="E338" s="134"/>
      <c r="F338" s="423" t="s">
        <v>860</v>
      </c>
      <c r="G338" s="199">
        <f>SUM(G339:G339)</f>
        <v>1800</v>
      </c>
      <c r="H338" s="199">
        <f>SUM(H339:H339)</f>
        <v>1800</v>
      </c>
    </row>
    <row r="339" spans="1:8" ht="15" customHeight="1">
      <c r="A339" s="136" t="s">
        <v>130</v>
      </c>
      <c r="B339" s="134"/>
      <c r="C339" s="25"/>
      <c r="D339" s="135"/>
      <c r="E339" s="135" t="s">
        <v>865</v>
      </c>
      <c r="F339" s="304" t="s">
        <v>1053</v>
      </c>
      <c r="G339" s="198">
        <v>1800</v>
      </c>
      <c r="H339" s="198">
        <v>1800</v>
      </c>
    </row>
    <row r="340" spans="1:8" ht="15" customHeight="1">
      <c r="A340" s="137"/>
      <c r="B340" s="135"/>
      <c r="C340" s="135"/>
      <c r="D340" s="129" t="s">
        <v>875</v>
      </c>
      <c r="E340" s="135"/>
      <c r="F340" s="423" t="s">
        <v>1005</v>
      </c>
      <c r="G340" s="197">
        <f>SUM(G341)</f>
        <v>15600</v>
      </c>
      <c r="H340" s="197">
        <f>SUM(H341)</f>
        <v>14000</v>
      </c>
    </row>
    <row r="341" spans="1:8" ht="15" customHeight="1">
      <c r="A341" s="137" t="s">
        <v>131</v>
      </c>
      <c r="B341" s="135"/>
      <c r="C341" s="135"/>
      <c r="D341" s="135"/>
      <c r="E341" s="135" t="s">
        <v>883</v>
      </c>
      <c r="F341" s="304" t="s">
        <v>884</v>
      </c>
      <c r="G341" s="161">
        <v>15600</v>
      </c>
      <c r="H341" s="161">
        <v>14000</v>
      </c>
    </row>
    <row r="342" spans="1:8" ht="15" customHeight="1">
      <c r="A342" s="137"/>
      <c r="B342" s="135"/>
      <c r="C342" s="66" t="s">
        <v>885</v>
      </c>
      <c r="D342" s="129"/>
      <c r="E342" s="129"/>
      <c r="F342" s="422" t="s">
        <v>926</v>
      </c>
      <c r="G342" s="196">
        <f>SUM(G343)</f>
        <v>200</v>
      </c>
      <c r="H342" s="196">
        <f>SUM(H343)</f>
        <v>200</v>
      </c>
    </row>
    <row r="343" spans="1:8" ht="15" customHeight="1">
      <c r="A343" s="137"/>
      <c r="B343" s="135"/>
      <c r="C343" s="66"/>
      <c r="D343" s="129" t="s">
        <v>930</v>
      </c>
      <c r="E343" s="129"/>
      <c r="F343" s="423" t="s">
        <v>931</v>
      </c>
      <c r="G343" s="199">
        <f>SUM(G344:G344)</f>
        <v>200</v>
      </c>
      <c r="H343" s="199">
        <f>SUM(H344:H344)</f>
        <v>200</v>
      </c>
    </row>
    <row r="344" spans="1:8" ht="15" customHeight="1">
      <c r="A344" s="137" t="s">
        <v>132</v>
      </c>
      <c r="B344" s="135"/>
      <c r="C344" s="66"/>
      <c r="D344" s="135"/>
      <c r="E344" s="135" t="s">
        <v>932</v>
      </c>
      <c r="F344" s="304" t="s">
        <v>933</v>
      </c>
      <c r="G344" s="198">
        <v>200</v>
      </c>
      <c r="H344" s="198">
        <v>200</v>
      </c>
    </row>
    <row r="345" spans="1:8" ht="15" customHeight="1">
      <c r="A345" s="137"/>
      <c r="B345" s="135"/>
      <c r="C345" s="25" t="s">
        <v>948</v>
      </c>
      <c r="D345" s="129"/>
      <c r="E345" s="129"/>
      <c r="F345" s="422" t="s">
        <v>1285</v>
      </c>
      <c r="G345" s="196">
        <f>SUM(+G346)</f>
        <v>2400</v>
      </c>
      <c r="H345" s="196">
        <f>SUM(+H346)</f>
        <v>4000</v>
      </c>
    </row>
    <row r="346" spans="1:8" ht="15" customHeight="1">
      <c r="A346" s="137"/>
      <c r="B346" s="135"/>
      <c r="C346" s="25"/>
      <c r="D346" s="129" t="s">
        <v>949</v>
      </c>
      <c r="E346" s="129"/>
      <c r="F346" s="423" t="s">
        <v>950</v>
      </c>
      <c r="G346" s="199">
        <f>SUM(G347)</f>
        <v>2400</v>
      </c>
      <c r="H346" s="199">
        <f>SUM(H347)</f>
        <v>4000</v>
      </c>
    </row>
    <row r="347" spans="1:8" ht="15" customHeight="1">
      <c r="A347" s="364" t="s">
        <v>133</v>
      </c>
      <c r="B347" s="365"/>
      <c r="C347" s="366"/>
      <c r="D347" s="360"/>
      <c r="E347" s="360" t="s">
        <v>1331</v>
      </c>
      <c r="F347" s="431" t="s">
        <v>1332</v>
      </c>
      <c r="G347" s="362">
        <v>2400</v>
      </c>
      <c r="H347" s="362">
        <v>4000</v>
      </c>
    </row>
    <row r="348" spans="1:8" ht="15" customHeight="1" thickBot="1">
      <c r="A348" s="453" t="s">
        <v>81</v>
      </c>
      <c r="B348" s="454"/>
      <c r="C348" s="454"/>
      <c r="D348" s="454"/>
      <c r="E348" s="454"/>
      <c r="F348" s="455"/>
      <c r="G348" s="223">
        <f>SUM(G350+G355+G358)</f>
        <v>20000</v>
      </c>
      <c r="H348" s="223">
        <f>SUM(H350+H355+H358)</f>
        <v>20000</v>
      </c>
    </row>
    <row r="349" spans="1:8" ht="15" customHeight="1">
      <c r="A349" s="133"/>
      <c r="B349" s="25" t="s">
        <v>1002</v>
      </c>
      <c r="C349" s="134"/>
      <c r="D349" s="134"/>
      <c r="E349" s="134"/>
      <c r="F349" s="429" t="s">
        <v>1018</v>
      </c>
      <c r="G349" s="201"/>
      <c r="H349" s="201"/>
    </row>
    <row r="350" spans="1:8" ht="15" customHeight="1">
      <c r="A350" s="133"/>
      <c r="B350" s="134"/>
      <c r="C350" s="25" t="s">
        <v>828</v>
      </c>
      <c r="D350" s="134"/>
      <c r="E350" s="134"/>
      <c r="F350" s="422" t="s">
        <v>829</v>
      </c>
      <c r="G350" s="196">
        <f>SUM(+G353+G351)</f>
        <v>15200</v>
      </c>
      <c r="H350" s="196">
        <f>SUM(+H353+H351)</f>
        <v>15200</v>
      </c>
    </row>
    <row r="351" spans="1:8" ht="15" customHeight="1">
      <c r="A351" s="136"/>
      <c r="B351" s="134"/>
      <c r="C351" s="25"/>
      <c r="D351" s="129" t="s">
        <v>859</v>
      </c>
      <c r="E351" s="134"/>
      <c r="F351" s="423" t="s">
        <v>860</v>
      </c>
      <c r="G351" s="199">
        <f>SUM(G352:G352)</f>
        <v>3000</v>
      </c>
      <c r="H351" s="199">
        <f>SUM(H352:H352)</f>
        <v>3000</v>
      </c>
    </row>
    <row r="352" spans="1:8" ht="15" customHeight="1">
      <c r="A352" s="136" t="s">
        <v>134</v>
      </c>
      <c r="B352" s="134"/>
      <c r="C352" s="25"/>
      <c r="D352" s="135"/>
      <c r="E352" s="135" t="s">
        <v>865</v>
      </c>
      <c r="F352" s="304" t="s">
        <v>1053</v>
      </c>
      <c r="G352" s="198">
        <v>3000</v>
      </c>
      <c r="H352" s="198">
        <v>3000</v>
      </c>
    </row>
    <row r="353" spans="1:8" ht="15" customHeight="1">
      <c r="A353" s="137"/>
      <c r="B353" s="135"/>
      <c r="C353" s="135"/>
      <c r="D353" s="129" t="s">
        <v>875</v>
      </c>
      <c r="E353" s="135"/>
      <c r="F353" s="423" t="s">
        <v>1005</v>
      </c>
      <c r="G353" s="197">
        <f>SUM(G354)</f>
        <v>12200</v>
      </c>
      <c r="H353" s="197">
        <f>SUM(H354)</f>
        <v>12200</v>
      </c>
    </row>
    <row r="354" spans="1:8" ht="15" customHeight="1">
      <c r="A354" s="137" t="s">
        <v>135</v>
      </c>
      <c r="B354" s="135"/>
      <c r="C354" s="135"/>
      <c r="D354" s="135"/>
      <c r="E354" s="135" t="s">
        <v>883</v>
      </c>
      <c r="F354" s="304" t="s">
        <v>884</v>
      </c>
      <c r="G354" s="161">
        <v>12200</v>
      </c>
      <c r="H354" s="161">
        <v>12200</v>
      </c>
    </row>
    <row r="355" spans="1:8" ht="15" customHeight="1">
      <c r="A355" s="137"/>
      <c r="B355" s="135"/>
      <c r="C355" s="66" t="s">
        <v>885</v>
      </c>
      <c r="D355" s="129"/>
      <c r="E355" s="129"/>
      <c r="F355" s="422" t="s">
        <v>926</v>
      </c>
      <c r="G355" s="196">
        <f>SUM(G356)</f>
        <v>300</v>
      </c>
      <c r="H355" s="196">
        <f>SUM(H356)</f>
        <v>300</v>
      </c>
    </row>
    <row r="356" spans="1:8" ht="15" customHeight="1">
      <c r="A356" s="137"/>
      <c r="B356" s="135"/>
      <c r="C356" s="66"/>
      <c r="D356" s="129" t="s">
        <v>930</v>
      </c>
      <c r="E356" s="129"/>
      <c r="F356" s="423" t="s">
        <v>931</v>
      </c>
      <c r="G356" s="199">
        <f>SUM(G357:G357)</f>
        <v>300</v>
      </c>
      <c r="H356" s="199">
        <f>SUM(H357:H357)</f>
        <v>300</v>
      </c>
    </row>
    <row r="357" spans="1:8" ht="15" customHeight="1">
      <c r="A357" s="137" t="s">
        <v>136</v>
      </c>
      <c r="B357" s="135"/>
      <c r="C357" s="66"/>
      <c r="D357" s="135"/>
      <c r="E357" s="135" t="s">
        <v>932</v>
      </c>
      <c r="F357" s="304" t="s">
        <v>933</v>
      </c>
      <c r="G357" s="198">
        <v>300</v>
      </c>
      <c r="H357" s="198">
        <v>300</v>
      </c>
    </row>
    <row r="358" spans="1:8" ht="15" customHeight="1">
      <c r="A358" s="137"/>
      <c r="B358" s="135"/>
      <c r="C358" s="25" t="s">
        <v>948</v>
      </c>
      <c r="D358" s="129"/>
      <c r="E358" s="129"/>
      <c r="F358" s="422" t="s">
        <v>1285</v>
      </c>
      <c r="G358" s="196">
        <f>SUM(+G359)</f>
        <v>4500</v>
      </c>
      <c r="H358" s="196">
        <f>SUM(+H359)</f>
        <v>4500</v>
      </c>
    </row>
    <row r="359" spans="1:8" ht="15" customHeight="1">
      <c r="A359" s="137"/>
      <c r="B359" s="135"/>
      <c r="C359" s="25"/>
      <c r="D359" s="129" t="s">
        <v>949</v>
      </c>
      <c r="E359" s="129"/>
      <c r="F359" s="423" t="s">
        <v>950</v>
      </c>
      <c r="G359" s="199">
        <f>SUM(G360+G361)</f>
        <v>4500</v>
      </c>
      <c r="H359" s="199">
        <f>SUM(H360+H361)</f>
        <v>4500</v>
      </c>
    </row>
    <row r="360" spans="1:8" ht="15" customHeight="1">
      <c r="A360" s="137" t="s">
        <v>137</v>
      </c>
      <c r="B360" s="135"/>
      <c r="C360" s="25"/>
      <c r="D360" s="135"/>
      <c r="E360" s="135" t="s">
        <v>951</v>
      </c>
      <c r="F360" s="304" t="s">
        <v>1521</v>
      </c>
      <c r="G360" s="198">
        <v>1000</v>
      </c>
      <c r="H360" s="198">
        <v>1000</v>
      </c>
    </row>
    <row r="361" spans="1:8" ht="15" customHeight="1" thickBot="1">
      <c r="A361" s="159" t="s">
        <v>1419</v>
      </c>
      <c r="B361" s="139"/>
      <c r="C361" s="140"/>
      <c r="D361" s="141"/>
      <c r="E361" s="141" t="s">
        <v>1331</v>
      </c>
      <c r="F361" s="430" t="s">
        <v>1332</v>
      </c>
      <c r="G361" s="202">
        <v>3500</v>
      </c>
      <c r="H361" s="202">
        <v>3500</v>
      </c>
    </row>
    <row r="362" spans="1:8" ht="15" customHeight="1" thickBot="1">
      <c r="A362" s="450" t="s">
        <v>82</v>
      </c>
      <c r="B362" s="451"/>
      <c r="C362" s="451"/>
      <c r="D362" s="451"/>
      <c r="E362" s="451"/>
      <c r="F362" s="452"/>
      <c r="G362" s="224">
        <f>SUM(G364+G369+G372)</f>
        <v>20000</v>
      </c>
      <c r="H362" s="224">
        <f>SUM(H364+H369+H372)</f>
        <v>20000</v>
      </c>
    </row>
    <row r="363" spans="1:8" ht="15" customHeight="1">
      <c r="A363" s="133"/>
      <c r="B363" s="25" t="s">
        <v>1002</v>
      </c>
      <c r="C363" s="134"/>
      <c r="D363" s="134"/>
      <c r="E363" s="134"/>
      <c r="F363" s="429" t="s">
        <v>1018</v>
      </c>
      <c r="G363" s="201"/>
      <c r="H363" s="201"/>
    </row>
    <row r="364" spans="1:8" ht="15" customHeight="1">
      <c r="A364" s="133"/>
      <c r="B364" s="134"/>
      <c r="C364" s="25" t="s">
        <v>828</v>
      </c>
      <c r="D364" s="134"/>
      <c r="E364" s="134"/>
      <c r="F364" s="422" t="s">
        <v>829</v>
      </c>
      <c r="G364" s="196">
        <f>SUM(+G367+G365)</f>
        <v>17700</v>
      </c>
      <c r="H364" s="196">
        <f>SUM(+H367+H365)</f>
        <v>17700</v>
      </c>
    </row>
    <row r="365" spans="1:8" ht="15" customHeight="1">
      <c r="A365" s="136"/>
      <c r="B365" s="134"/>
      <c r="C365" s="25"/>
      <c r="D365" s="129" t="s">
        <v>859</v>
      </c>
      <c r="E365" s="134"/>
      <c r="F365" s="423" t="s">
        <v>860</v>
      </c>
      <c r="G365" s="199">
        <f>SUM(G366:G366)</f>
        <v>4328</v>
      </c>
      <c r="H365" s="199">
        <f>SUM(H366:H366)</f>
        <v>4328</v>
      </c>
    </row>
    <row r="366" spans="1:8" ht="15" customHeight="1">
      <c r="A366" s="136" t="s">
        <v>138</v>
      </c>
      <c r="B366" s="134"/>
      <c r="C366" s="25"/>
      <c r="D366" s="135"/>
      <c r="E366" s="135" t="s">
        <v>865</v>
      </c>
      <c r="F366" s="304" t="s">
        <v>1053</v>
      </c>
      <c r="G366" s="198">
        <v>4328</v>
      </c>
      <c r="H366" s="198">
        <v>4328</v>
      </c>
    </row>
    <row r="367" spans="1:8" ht="15" customHeight="1">
      <c r="A367" s="137"/>
      <c r="B367" s="135"/>
      <c r="C367" s="135"/>
      <c r="D367" s="129" t="s">
        <v>875</v>
      </c>
      <c r="E367" s="135"/>
      <c r="F367" s="423" t="s">
        <v>1005</v>
      </c>
      <c r="G367" s="197">
        <f>SUM(G368)</f>
        <v>13372</v>
      </c>
      <c r="H367" s="197">
        <f>SUM(H368)</f>
        <v>13372</v>
      </c>
    </row>
    <row r="368" spans="1:8" ht="15" customHeight="1">
      <c r="A368" s="137" t="s">
        <v>139</v>
      </c>
      <c r="B368" s="135"/>
      <c r="C368" s="135"/>
      <c r="D368" s="135"/>
      <c r="E368" s="135" t="s">
        <v>883</v>
      </c>
      <c r="F368" s="304" t="s">
        <v>884</v>
      </c>
      <c r="G368" s="161">
        <v>13372</v>
      </c>
      <c r="H368" s="161">
        <v>13372</v>
      </c>
    </row>
    <row r="369" spans="1:8" ht="15" customHeight="1">
      <c r="A369" s="137"/>
      <c r="B369" s="135"/>
      <c r="C369" s="66" t="s">
        <v>885</v>
      </c>
      <c r="D369" s="129"/>
      <c r="E369" s="129"/>
      <c r="F369" s="422" t="s">
        <v>926</v>
      </c>
      <c r="G369" s="196">
        <f>SUM(G370)</f>
        <v>300</v>
      </c>
      <c r="H369" s="196">
        <f>SUM(H370)</f>
        <v>300</v>
      </c>
    </row>
    <row r="370" spans="1:8" ht="15" customHeight="1">
      <c r="A370" s="137"/>
      <c r="B370" s="135"/>
      <c r="C370" s="66"/>
      <c r="D370" s="129" t="s">
        <v>930</v>
      </c>
      <c r="E370" s="129"/>
      <c r="F370" s="423" t="s">
        <v>931</v>
      </c>
      <c r="G370" s="199">
        <f>SUM(G371:G371)</f>
        <v>300</v>
      </c>
      <c r="H370" s="199">
        <f>SUM(H371:H371)</f>
        <v>300</v>
      </c>
    </row>
    <row r="371" spans="1:8" ht="15" customHeight="1">
      <c r="A371" s="137" t="s">
        <v>140</v>
      </c>
      <c r="B371" s="135"/>
      <c r="C371" s="66"/>
      <c r="D371" s="135"/>
      <c r="E371" s="177" t="s">
        <v>932</v>
      </c>
      <c r="F371" s="426" t="s">
        <v>933</v>
      </c>
      <c r="G371" s="198">
        <v>300</v>
      </c>
      <c r="H371" s="97">
        <v>300</v>
      </c>
    </row>
    <row r="372" spans="1:8" ht="15" customHeight="1">
      <c r="A372" s="137"/>
      <c r="B372" s="135"/>
      <c r="C372" s="25" t="s">
        <v>948</v>
      </c>
      <c r="D372" s="178"/>
      <c r="E372" s="129"/>
      <c r="F372" s="422" t="s">
        <v>1285</v>
      </c>
      <c r="G372" s="196">
        <f>SUM(+G373)</f>
        <v>2000</v>
      </c>
      <c r="H372" s="103">
        <f>SUM(+H373)</f>
        <v>2000</v>
      </c>
    </row>
    <row r="373" spans="1:8" ht="15" customHeight="1">
      <c r="A373" s="137"/>
      <c r="B373" s="135"/>
      <c r="C373" s="25"/>
      <c r="D373" s="129" t="s">
        <v>949</v>
      </c>
      <c r="E373" s="129"/>
      <c r="F373" s="423" t="s">
        <v>950</v>
      </c>
      <c r="G373" s="199">
        <f>SUM(+G374)</f>
        <v>2000</v>
      </c>
      <c r="H373" s="199">
        <f>SUM(+H374)</f>
        <v>2000</v>
      </c>
    </row>
    <row r="374" spans="1:8" ht="15" customHeight="1" thickBot="1">
      <c r="A374" s="159" t="s">
        <v>141</v>
      </c>
      <c r="B374" s="139"/>
      <c r="C374" s="140"/>
      <c r="D374" s="141"/>
      <c r="E374" s="141" t="s">
        <v>1331</v>
      </c>
      <c r="F374" s="430" t="s">
        <v>1332</v>
      </c>
      <c r="G374" s="202">
        <v>2000</v>
      </c>
      <c r="H374" s="202">
        <v>2000</v>
      </c>
    </row>
    <row r="375" spans="1:8" ht="15" customHeight="1" thickBot="1">
      <c r="A375" s="450" t="s">
        <v>83</v>
      </c>
      <c r="B375" s="451"/>
      <c r="C375" s="451"/>
      <c r="D375" s="451"/>
      <c r="E375" s="451"/>
      <c r="F375" s="452"/>
      <c r="G375" s="224">
        <f>SUM(G377+G384+G387)</f>
        <v>20000</v>
      </c>
      <c r="H375" s="224">
        <f>SUM(H377+H384+H387)</f>
        <v>20000</v>
      </c>
    </row>
    <row r="376" spans="1:8" ht="15" customHeight="1">
      <c r="A376" s="133"/>
      <c r="B376" s="25" t="s">
        <v>1002</v>
      </c>
      <c r="C376" s="134"/>
      <c r="D376" s="134"/>
      <c r="E376" s="134"/>
      <c r="F376" s="429" t="s">
        <v>1018</v>
      </c>
      <c r="G376" s="201"/>
      <c r="H376" s="201"/>
    </row>
    <row r="377" spans="1:8" ht="15" customHeight="1">
      <c r="A377" s="133"/>
      <c r="B377" s="134"/>
      <c r="C377" s="25" t="s">
        <v>828</v>
      </c>
      <c r="D377" s="134"/>
      <c r="E377" s="134"/>
      <c r="F377" s="422" t="s">
        <v>829</v>
      </c>
      <c r="G377" s="196">
        <f>SUM(+G382+G380+G378)</f>
        <v>18100</v>
      </c>
      <c r="H377" s="196">
        <f>SUM(+H382+H380+H378)</f>
        <v>16600</v>
      </c>
    </row>
    <row r="378" spans="1:8" ht="15" customHeight="1">
      <c r="A378" s="133"/>
      <c r="B378" s="134"/>
      <c r="C378" s="25"/>
      <c r="D378" s="129" t="s">
        <v>837</v>
      </c>
      <c r="E378" s="134"/>
      <c r="F378" s="423" t="s">
        <v>838</v>
      </c>
      <c r="G378" s="200">
        <f>SUM(G379)</f>
        <v>1000</v>
      </c>
      <c r="H378" s="200">
        <f>SUM(H379)</f>
        <v>1000</v>
      </c>
    </row>
    <row r="379" spans="1:8" ht="15" customHeight="1">
      <c r="A379" s="179" t="s">
        <v>142</v>
      </c>
      <c r="B379" s="134"/>
      <c r="C379" s="25"/>
      <c r="D379" s="129"/>
      <c r="E379" s="135" t="s">
        <v>839</v>
      </c>
      <c r="F379" s="304" t="s">
        <v>1042</v>
      </c>
      <c r="G379" s="219">
        <v>1000</v>
      </c>
      <c r="H379" s="219">
        <v>1000</v>
      </c>
    </row>
    <row r="380" spans="1:8" ht="15" customHeight="1">
      <c r="A380" s="136"/>
      <c r="B380" s="134"/>
      <c r="C380" s="25"/>
      <c r="D380" s="129" t="s">
        <v>859</v>
      </c>
      <c r="E380" s="134"/>
      <c r="F380" s="423" t="s">
        <v>860</v>
      </c>
      <c r="G380" s="199">
        <f>SUM(G381:G381)</f>
        <v>3300</v>
      </c>
      <c r="H380" s="199">
        <f>SUM(H381:H381)</f>
        <v>2800</v>
      </c>
    </row>
    <row r="381" spans="1:8" ht="15" customHeight="1">
      <c r="A381" s="136" t="s">
        <v>143</v>
      </c>
      <c r="B381" s="134"/>
      <c r="C381" s="25"/>
      <c r="D381" s="135"/>
      <c r="E381" s="135" t="s">
        <v>865</v>
      </c>
      <c r="F381" s="304" t="s">
        <v>1053</v>
      </c>
      <c r="G381" s="198">
        <v>3300</v>
      </c>
      <c r="H381" s="198">
        <v>2800</v>
      </c>
    </row>
    <row r="382" spans="1:8" ht="15" customHeight="1">
      <c r="A382" s="137"/>
      <c r="B382" s="135"/>
      <c r="C382" s="135"/>
      <c r="D382" s="129" t="s">
        <v>875</v>
      </c>
      <c r="E382" s="135"/>
      <c r="F382" s="423" t="s">
        <v>1005</v>
      </c>
      <c r="G382" s="197">
        <f>SUM(G383)</f>
        <v>13800</v>
      </c>
      <c r="H382" s="197">
        <f>SUM(H383)</f>
        <v>12800</v>
      </c>
    </row>
    <row r="383" spans="1:8" ht="15" customHeight="1">
      <c r="A383" s="137" t="s">
        <v>144</v>
      </c>
      <c r="B383" s="135"/>
      <c r="C383" s="135"/>
      <c r="D383" s="135"/>
      <c r="E383" s="135" t="s">
        <v>883</v>
      </c>
      <c r="F383" s="304" t="s">
        <v>884</v>
      </c>
      <c r="G383" s="161">
        <v>13800</v>
      </c>
      <c r="H383" s="161">
        <v>12800</v>
      </c>
    </row>
    <row r="384" spans="1:8" ht="15" customHeight="1">
      <c r="A384" s="137"/>
      <c r="B384" s="135"/>
      <c r="C384" s="66" t="s">
        <v>885</v>
      </c>
      <c r="D384" s="129"/>
      <c r="E384" s="129"/>
      <c r="F384" s="422" t="s">
        <v>926</v>
      </c>
      <c r="G384" s="196">
        <f>SUM(G385)</f>
        <v>400</v>
      </c>
      <c r="H384" s="196">
        <f>SUM(H385)</f>
        <v>400</v>
      </c>
    </row>
    <row r="385" spans="1:8" ht="15" customHeight="1">
      <c r="A385" s="137"/>
      <c r="B385" s="135"/>
      <c r="C385" s="66"/>
      <c r="D385" s="129" t="s">
        <v>930</v>
      </c>
      <c r="E385" s="129"/>
      <c r="F385" s="423" t="s">
        <v>931</v>
      </c>
      <c r="G385" s="199">
        <f>SUM(G386:G386)</f>
        <v>400</v>
      </c>
      <c r="H385" s="199">
        <f>SUM(H386:H386)</f>
        <v>400</v>
      </c>
    </row>
    <row r="386" spans="1:8" ht="15" customHeight="1">
      <c r="A386" s="137" t="s">
        <v>145</v>
      </c>
      <c r="B386" s="135"/>
      <c r="C386" s="66"/>
      <c r="D386" s="135"/>
      <c r="E386" s="135" t="s">
        <v>932</v>
      </c>
      <c r="F386" s="304" t="s">
        <v>933</v>
      </c>
      <c r="G386" s="198">
        <v>400</v>
      </c>
      <c r="H386" s="198">
        <v>400</v>
      </c>
    </row>
    <row r="387" spans="1:8" ht="15" customHeight="1">
      <c r="A387" s="137"/>
      <c r="B387" s="135"/>
      <c r="C387" s="25" t="s">
        <v>948</v>
      </c>
      <c r="D387" s="129"/>
      <c r="E387" s="129"/>
      <c r="F387" s="422" t="s">
        <v>1285</v>
      </c>
      <c r="G387" s="196">
        <f>SUM(+G388)</f>
        <v>1500</v>
      </c>
      <c r="H387" s="196">
        <f>SUM(+H388)</f>
        <v>3000</v>
      </c>
    </row>
    <row r="388" spans="1:8" ht="15" customHeight="1">
      <c r="A388" s="137"/>
      <c r="B388" s="135"/>
      <c r="C388" s="25"/>
      <c r="D388" s="129" t="s">
        <v>949</v>
      </c>
      <c r="E388" s="129"/>
      <c r="F388" s="423" t="s">
        <v>950</v>
      </c>
      <c r="G388" s="199">
        <f>SUM(+G389)</f>
        <v>1500</v>
      </c>
      <c r="H388" s="199">
        <f>SUM(+H389)</f>
        <v>3000</v>
      </c>
    </row>
    <row r="389" spans="1:8" ht="15" customHeight="1" thickBot="1">
      <c r="A389" s="159" t="s">
        <v>146</v>
      </c>
      <c r="B389" s="139"/>
      <c r="C389" s="140"/>
      <c r="D389" s="141"/>
      <c r="E389" s="141" t="s">
        <v>1331</v>
      </c>
      <c r="F389" s="430" t="s">
        <v>1332</v>
      </c>
      <c r="G389" s="202">
        <v>1500</v>
      </c>
      <c r="H389" s="202">
        <v>3000</v>
      </c>
    </row>
    <row r="390" spans="1:8" ht="15" customHeight="1">
      <c r="A390" s="460" t="s">
        <v>17</v>
      </c>
      <c r="B390" s="461"/>
      <c r="C390" s="461"/>
      <c r="D390" s="461"/>
      <c r="E390" s="461"/>
      <c r="F390" s="462"/>
      <c r="G390" s="220">
        <f>SUM(+G391)</f>
        <v>780000</v>
      </c>
      <c r="H390" s="220">
        <f>SUM(+H391)</f>
        <v>870000</v>
      </c>
    </row>
    <row r="391" spans="1:8" ht="15" customHeight="1">
      <c r="A391" s="456" t="s">
        <v>19</v>
      </c>
      <c r="B391" s="457"/>
      <c r="C391" s="457"/>
      <c r="D391" s="457"/>
      <c r="E391" s="457"/>
      <c r="F391" s="458"/>
      <c r="G391" s="221">
        <f>SUM(G392+G398)</f>
        <v>780000</v>
      </c>
      <c r="H391" s="221">
        <f>SUM(H392+H398)</f>
        <v>870000</v>
      </c>
    </row>
    <row r="392" spans="1:8" ht="15" customHeight="1">
      <c r="A392" s="447" t="s">
        <v>20</v>
      </c>
      <c r="B392" s="448"/>
      <c r="C392" s="448"/>
      <c r="D392" s="448"/>
      <c r="E392" s="448"/>
      <c r="F392" s="449"/>
      <c r="G392" s="213">
        <f>SUM(G395)</f>
        <v>330000</v>
      </c>
      <c r="H392" s="213">
        <f>SUM(H395)</f>
        <v>330000</v>
      </c>
    </row>
    <row r="393" spans="1:8" ht="15" customHeight="1" thickBot="1">
      <c r="A393" s="444" t="s">
        <v>1299</v>
      </c>
      <c r="B393" s="445"/>
      <c r="C393" s="445"/>
      <c r="D393" s="445"/>
      <c r="E393" s="445"/>
      <c r="F393" s="446"/>
      <c r="G393" s="214"/>
      <c r="H393" s="214"/>
    </row>
    <row r="394" spans="1:8" ht="15" customHeight="1">
      <c r="A394" s="133"/>
      <c r="B394" s="25" t="s">
        <v>1002</v>
      </c>
      <c r="C394" s="134"/>
      <c r="D394" s="134"/>
      <c r="E394" s="134"/>
      <c r="F394" s="429" t="s">
        <v>1018</v>
      </c>
      <c r="G394" s="201"/>
      <c r="H394" s="201"/>
    </row>
    <row r="395" spans="1:8" ht="15" customHeight="1">
      <c r="A395" s="136"/>
      <c r="B395" s="134"/>
      <c r="C395" s="25" t="s">
        <v>828</v>
      </c>
      <c r="D395" s="134"/>
      <c r="E395" s="134"/>
      <c r="F395" s="422" t="s">
        <v>829</v>
      </c>
      <c r="G395" s="196">
        <f>SUM(+G396)</f>
        <v>330000</v>
      </c>
      <c r="H395" s="196">
        <f>SUM(+H396)</f>
        <v>330000</v>
      </c>
    </row>
    <row r="396" spans="1:8" ht="15" customHeight="1">
      <c r="A396" s="137"/>
      <c r="B396" s="135"/>
      <c r="C396" s="135"/>
      <c r="D396" s="129" t="s">
        <v>875</v>
      </c>
      <c r="E396" s="135"/>
      <c r="F396" s="423" t="s">
        <v>1005</v>
      </c>
      <c r="G396" s="199">
        <f>SUM(G397:G397)</f>
        <v>330000</v>
      </c>
      <c r="H396" s="199">
        <f>SUM(H397:H397)</f>
        <v>330000</v>
      </c>
    </row>
    <row r="397" spans="1:8" ht="15" customHeight="1" thickBot="1">
      <c r="A397" s="150" t="s">
        <v>147</v>
      </c>
      <c r="B397" s="141"/>
      <c r="C397" s="141"/>
      <c r="D397" s="166"/>
      <c r="E397" s="141" t="s">
        <v>876</v>
      </c>
      <c r="F397" s="342" t="s">
        <v>722</v>
      </c>
      <c r="G397" s="381">
        <v>330000</v>
      </c>
      <c r="H397" s="381">
        <v>330000</v>
      </c>
    </row>
    <row r="398" spans="1:8" ht="15" customHeight="1">
      <c r="A398" s="447" t="s">
        <v>20</v>
      </c>
      <c r="B398" s="448"/>
      <c r="C398" s="448"/>
      <c r="D398" s="448"/>
      <c r="E398" s="448"/>
      <c r="F398" s="449"/>
      <c r="G398" s="213">
        <f>SUM(G399+G429+G457+G476+G502+G525+G549+G578+G602)</f>
        <v>450000</v>
      </c>
      <c r="H398" s="213">
        <f>SUM(H399+H429+H457+H476+H502+H525+H549+H578+H602)</f>
        <v>540000</v>
      </c>
    </row>
    <row r="399" spans="1:8" s="26" customFormat="1" ht="15" customHeight="1" thickBot="1">
      <c r="A399" s="453" t="s">
        <v>67</v>
      </c>
      <c r="B399" s="454"/>
      <c r="C399" s="454"/>
      <c r="D399" s="454"/>
      <c r="E399" s="454"/>
      <c r="F399" s="455"/>
      <c r="G399" s="223">
        <f>SUM(G407+G421+G401+G425)</f>
        <v>50000</v>
      </c>
      <c r="H399" s="223">
        <f>SUM(H407+H421+H401+H425)</f>
        <v>60000</v>
      </c>
    </row>
    <row r="400" spans="1:8" ht="15" customHeight="1">
      <c r="A400" s="133"/>
      <c r="B400" s="25" t="s">
        <v>1002</v>
      </c>
      <c r="C400" s="134"/>
      <c r="D400" s="134"/>
      <c r="E400" s="134"/>
      <c r="F400" s="429" t="s">
        <v>1018</v>
      </c>
      <c r="G400" s="201"/>
      <c r="H400" s="201"/>
    </row>
    <row r="401" spans="1:8" ht="15" customHeight="1">
      <c r="A401" s="133"/>
      <c r="B401" s="134"/>
      <c r="C401" s="25" t="s">
        <v>813</v>
      </c>
      <c r="D401" s="134"/>
      <c r="E401" s="134"/>
      <c r="F401" s="422" t="s">
        <v>814</v>
      </c>
      <c r="G401" s="201">
        <f>SUM(G402+G404)</f>
        <v>19700</v>
      </c>
      <c r="H401" s="201">
        <f>SUM(H402+H404)</f>
        <v>0</v>
      </c>
    </row>
    <row r="402" spans="1:8" ht="15" customHeight="1">
      <c r="A402" s="133"/>
      <c r="B402" s="135"/>
      <c r="C402" s="135"/>
      <c r="D402" s="129" t="s">
        <v>815</v>
      </c>
      <c r="E402" s="135"/>
      <c r="F402" s="423" t="s">
        <v>816</v>
      </c>
      <c r="G402" s="197">
        <f>SUM(G403)</f>
        <v>16800</v>
      </c>
      <c r="H402" s="197">
        <f>SUM(H403)</f>
        <v>0</v>
      </c>
    </row>
    <row r="403" spans="1:8" ht="15" customHeight="1">
      <c r="A403" s="136"/>
      <c r="B403" s="135"/>
      <c r="C403" s="135"/>
      <c r="D403" s="135"/>
      <c r="E403" s="135" t="s">
        <v>817</v>
      </c>
      <c r="F403" s="304" t="s">
        <v>1019</v>
      </c>
      <c r="G403" s="161">
        <v>16800</v>
      </c>
      <c r="H403" s="161">
        <v>0</v>
      </c>
    </row>
    <row r="404" spans="1:8" ht="15" customHeight="1">
      <c r="A404" s="136"/>
      <c r="B404" s="135"/>
      <c r="C404" s="135"/>
      <c r="D404" s="129" t="s">
        <v>822</v>
      </c>
      <c r="E404" s="135"/>
      <c r="F404" s="423" t="s">
        <v>823</v>
      </c>
      <c r="G404" s="197">
        <f>SUM(G405:G406)</f>
        <v>2900</v>
      </c>
      <c r="H404" s="197">
        <f>SUM(H405:H406)</f>
        <v>0</v>
      </c>
    </row>
    <row r="405" spans="1:8" ht="15" customHeight="1">
      <c r="A405" s="136"/>
      <c r="B405" s="135"/>
      <c r="C405" s="135"/>
      <c r="D405" s="135"/>
      <c r="E405" s="135" t="s">
        <v>824</v>
      </c>
      <c r="F405" s="304" t="s">
        <v>825</v>
      </c>
      <c r="G405" s="161">
        <v>2600</v>
      </c>
      <c r="H405" s="161">
        <v>0</v>
      </c>
    </row>
    <row r="406" spans="1:8" ht="15" customHeight="1">
      <c r="A406" s="136"/>
      <c r="B406" s="135"/>
      <c r="C406" s="135"/>
      <c r="D406" s="135"/>
      <c r="E406" s="135" t="s">
        <v>826</v>
      </c>
      <c r="F406" s="304" t="s">
        <v>827</v>
      </c>
      <c r="G406" s="161">
        <v>300</v>
      </c>
      <c r="H406" s="161">
        <v>0</v>
      </c>
    </row>
    <row r="407" spans="1:8" ht="15" customHeight="1">
      <c r="A407" s="136"/>
      <c r="B407" s="134"/>
      <c r="C407" s="25" t="s">
        <v>828</v>
      </c>
      <c r="D407" s="134"/>
      <c r="E407" s="134"/>
      <c r="F407" s="422" t="s">
        <v>829</v>
      </c>
      <c r="G407" s="196">
        <f>SUM(G413+G410+G418+G408)</f>
        <v>24800</v>
      </c>
      <c r="H407" s="196">
        <f>SUM(H413+H410+H418+H408)</f>
        <v>59000</v>
      </c>
    </row>
    <row r="408" spans="1:8" ht="15" customHeight="1">
      <c r="A408" s="136"/>
      <c r="B408" s="134"/>
      <c r="C408" s="25"/>
      <c r="D408" s="129" t="s">
        <v>830</v>
      </c>
      <c r="E408" s="134"/>
      <c r="F408" s="423" t="s">
        <v>831</v>
      </c>
      <c r="G408" s="199">
        <f>SUM(G409)</f>
        <v>6000</v>
      </c>
      <c r="H408" s="199">
        <f>SUM(H409)</f>
        <v>3000</v>
      </c>
    </row>
    <row r="409" spans="1:8" ht="15" customHeight="1">
      <c r="A409" s="136" t="s">
        <v>148</v>
      </c>
      <c r="B409" s="134"/>
      <c r="C409" s="25"/>
      <c r="D409" s="135"/>
      <c r="E409" s="135" t="s">
        <v>832</v>
      </c>
      <c r="F409" s="304" t="s">
        <v>833</v>
      </c>
      <c r="G409" s="198">
        <v>6000</v>
      </c>
      <c r="H409" s="198">
        <v>3000</v>
      </c>
    </row>
    <row r="410" spans="1:8" ht="15" customHeight="1">
      <c r="A410" s="136"/>
      <c r="B410" s="134"/>
      <c r="C410" s="25"/>
      <c r="D410" s="129" t="s">
        <v>837</v>
      </c>
      <c r="E410" s="134"/>
      <c r="F410" s="423" t="s">
        <v>838</v>
      </c>
      <c r="G410" s="199">
        <f>SUM(G411:G412)</f>
        <v>5000</v>
      </c>
      <c r="H410" s="199">
        <f>SUM(H411:H412)</f>
        <v>5000</v>
      </c>
    </row>
    <row r="411" spans="1:8" ht="15" customHeight="1">
      <c r="A411" s="136" t="s">
        <v>149</v>
      </c>
      <c r="B411" s="134"/>
      <c r="C411" s="25"/>
      <c r="D411" s="129"/>
      <c r="E411" s="135" t="s">
        <v>839</v>
      </c>
      <c r="F411" s="304" t="s">
        <v>1042</v>
      </c>
      <c r="G411" s="198">
        <v>1500</v>
      </c>
      <c r="H411" s="198">
        <v>1500</v>
      </c>
    </row>
    <row r="412" spans="1:8" ht="15" customHeight="1">
      <c r="A412" s="136" t="s">
        <v>150</v>
      </c>
      <c r="B412" s="134"/>
      <c r="C412" s="25"/>
      <c r="D412" s="129"/>
      <c r="E412" s="135" t="s">
        <v>854</v>
      </c>
      <c r="F412" s="304" t="s">
        <v>855</v>
      </c>
      <c r="G412" s="198">
        <v>3500</v>
      </c>
      <c r="H412" s="198">
        <v>3500</v>
      </c>
    </row>
    <row r="413" spans="1:8" ht="15" customHeight="1">
      <c r="A413" s="137"/>
      <c r="B413" s="135"/>
      <c r="C413" s="135"/>
      <c r="D413" s="129" t="s">
        <v>859</v>
      </c>
      <c r="E413" s="134"/>
      <c r="F413" s="423" t="s">
        <v>860</v>
      </c>
      <c r="G413" s="199">
        <f>SUM(G414:G417)</f>
        <v>8300</v>
      </c>
      <c r="H413" s="199">
        <f>SUM(H414:H417)</f>
        <v>28300</v>
      </c>
    </row>
    <row r="414" spans="1:8" ht="15" customHeight="1">
      <c r="A414" s="137" t="s">
        <v>151</v>
      </c>
      <c r="B414" s="135"/>
      <c r="C414" s="135"/>
      <c r="D414" s="129"/>
      <c r="E414" s="135" t="s">
        <v>861</v>
      </c>
      <c r="F414" s="304" t="s">
        <v>862</v>
      </c>
      <c r="G414" s="198">
        <v>6000</v>
      </c>
      <c r="H414" s="198">
        <v>6000</v>
      </c>
    </row>
    <row r="415" spans="1:8" ht="15" customHeight="1">
      <c r="A415" s="137" t="s">
        <v>504</v>
      </c>
      <c r="B415" s="135"/>
      <c r="C415" s="135"/>
      <c r="D415" s="135"/>
      <c r="E415" s="135" t="s">
        <v>865</v>
      </c>
      <c r="F415" s="304" t="s">
        <v>1053</v>
      </c>
      <c r="G415" s="198">
        <v>1500</v>
      </c>
      <c r="H415" s="198">
        <v>1500</v>
      </c>
    </row>
    <row r="416" spans="1:8" ht="15" customHeight="1">
      <c r="A416" s="137" t="s">
        <v>152</v>
      </c>
      <c r="B416" s="135"/>
      <c r="C416" s="135"/>
      <c r="D416" s="135"/>
      <c r="E416" s="135" t="s">
        <v>866</v>
      </c>
      <c r="F416" s="304" t="s">
        <v>867</v>
      </c>
      <c r="G416" s="198">
        <v>800</v>
      </c>
      <c r="H416" s="198">
        <v>800</v>
      </c>
    </row>
    <row r="417" spans="1:8" ht="15" customHeight="1">
      <c r="A417" s="137" t="s">
        <v>153</v>
      </c>
      <c r="B417" s="135"/>
      <c r="C417" s="135"/>
      <c r="D417" s="135"/>
      <c r="E417" s="135" t="s">
        <v>870</v>
      </c>
      <c r="F417" s="304" t="s">
        <v>1011</v>
      </c>
      <c r="G417" s="198">
        <v>0</v>
      </c>
      <c r="H417" s="198">
        <v>20000</v>
      </c>
    </row>
    <row r="418" spans="1:8" ht="15" customHeight="1">
      <c r="A418" s="137"/>
      <c r="B418" s="135"/>
      <c r="C418" s="135"/>
      <c r="D418" s="129" t="s">
        <v>875</v>
      </c>
      <c r="E418" s="135"/>
      <c r="F418" s="423" t="s">
        <v>1005</v>
      </c>
      <c r="G418" s="199">
        <f>SUM(G419:G420)</f>
        <v>5500</v>
      </c>
      <c r="H418" s="199">
        <f>SUM(H419:H420)</f>
        <v>22700</v>
      </c>
    </row>
    <row r="419" spans="1:8" ht="15" customHeight="1">
      <c r="A419" s="137" t="s">
        <v>154</v>
      </c>
      <c r="B419" s="135"/>
      <c r="C419" s="135"/>
      <c r="D419" s="129"/>
      <c r="E419" s="135" t="s">
        <v>881</v>
      </c>
      <c r="F419" s="304" t="s">
        <v>882</v>
      </c>
      <c r="G419" s="198">
        <v>5500</v>
      </c>
      <c r="H419" s="198">
        <v>5500</v>
      </c>
    </row>
    <row r="420" spans="1:8" ht="15" customHeight="1">
      <c r="A420" s="137" t="s">
        <v>155</v>
      </c>
      <c r="B420" s="135"/>
      <c r="C420" s="135"/>
      <c r="D420" s="129"/>
      <c r="E420" s="135" t="s">
        <v>883</v>
      </c>
      <c r="F420" s="426" t="s">
        <v>884</v>
      </c>
      <c r="G420" s="198">
        <v>0</v>
      </c>
      <c r="H420" s="198">
        <v>17200</v>
      </c>
    </row>
    <row r="421" spans="1:8" ht="15" customHeight="1">
      <c r="A421" s="137"/>
      <c r="B421" s="135"/>
      <c r="C421" s="66" t="s">
        <v>885</v>
      </c>
      <c r="D421" s="129"/>
      <c r="E421" s="129"/>
      <c r="F421" s="422" t="s">
        <v>926</v>
      </c>
      <c r="G421" s="196">
        <f>SUM(G422)</f>
        <v>1000</v>
      </c>
      <c r="H421" s="196">
        <f>SUM(H422)</f>
        <v>1000</v>
      </c>
    </row>
    <row r="422" spans="1:8" ht="15" customHeight="1">
      <c r="A422" s="137"/>
      <c r="B422" s="135"/>
      <c r="C422" s="66"/>
      <c r="D422" s="129" t="s">
        <v>930</v>
      </c>
      <c r="E422" s="129"/>
      <c r="F422" s="423" t="s">
        <v>931</v>
      </c>
      <c r="G422" s="199">
        <f>SUM(G423:G423)</f>
        <v>1000</v>
      </c>
      <c r="H422" s="199">
        <f>SUM(H423:H423)</f>
        <v>1000</v>
      </c>
    </row>
    <row r="423" spans="1:8" ht="15" customHeight="1">
      <c r="A423" s="137" t="s">
        <v>156</v>
      </c>
      <c r="B423" s="135"/>
      <c r="C423" s="66"/>
      <c r="D423" s="135"/>
      <c r="E423" s="135" t="s">
        <v>932</v>
      </c>
      <c r="F423" s="304" t="s">
        <v>933</v>
      </c>
      <c r="G423" s="198">
        <v>1000</v>
      </c>
      <c r="H423" s="198">
        <v>1000</v>
      </c>
    </row>
    <row r="424" spans="1:8" ht="15" customHeight="1">
      <c r="A424" s="137"/>
      <c r="B424" s="66" t="s">
        <v>1003</v>
      </c>
      <c r="C424" s="25"/>
      <c r="D424" s="134"/>
      <c r="E424" s="135"/>
      <c r="F424" s="422" t="s">
        <v>1025</v>
      </c>
      <c r="G424" s="161"/>
      <c r="H424" s="161"/>
    </row>
    <row r="425" spans="1:8" ht="15" customHeight="1">
      <c r="A425" s="133"/>
      <c r="B425" s="134"/>
      <c r="C425" s="25" t="s">
        <v>959</v>
      </c>
      <c r="D425" s="134"/>
      <c r="E425" s="134"/>
      <c r="F425" s="422" t="s">
        <v>960</v>
      </c>
      <c r="G425" s="196">
        <f>+G426</f>
        <v>4500</v>
      </c>
      <c r="H425" s="196">
        <f>+H426</f>
        <v>0</v>
      </c>
    </row>
    <row r="426" spans="1:8" ht="15" customHeight="1">
      <c r="A426" s="133"/>
      <c r="B426" s="134"/>
      <c r="C426" s="25"/>
      <c r="D426" s="129" t="s">
        <v>967</v>
      </c>
      <c r="E426" s="134"/>
      <c r="F426" s="423" t="s">
        <v>968</v>
      </c>
      <c r="G426" s="199">
        <f>SUM(G427:G428)</f>
        <v>4500</v>
      </c>
      <c r="H426" s="199">
        <f>SUM(H427:H428)</f>
        <v>0</v>
      </c>
    </row>
    <row r="427" spans="1:8" ht="15" customHeight="1">
      <c r="A427" s="137"/>
      <c r="B427" s="135"/>
      <c r="C427" s="25"/>
      <c r="D427" s="135"/>
      <c r="E427" s="135" t="s">
        <v>969</v>
      </c>
      <c r="F427" s="426" t="s">
        <v>970</v>
      </c>
      <c r="G427" s="198">
        <v>1500</v>
      </c>
      <c r="H427" s="198">
        <v>0</v>
      </c>
    </row>
    <row r="428" spans="1:8" ht="15" customHeight="1">
      <c r="A428" s="364"/>
      <c r="B428" s="365"/>
      <c r="C428" s="366"/>
      <c r="D428" s="360"/>
      <c r="E428" s="360" t="s">
        <v>973</v>
      </c>
      <c r="F428" s="428" t="s">
        <v>974</v>
      </c>
      <c r="G428" s="362">
        <v>3000</v>
      </c>
      <c r="H428" s="362">
        <v>0</v>
      </c>
    </row>
    <row r="429" spans="1:8" s="26" customFormat="1" ht="16.5" customHeight="1" thickBot="1">
      <c r="A429" s="453" t="s">
        <v>66</v>
      </c>
      <c r="B429" s="454"/>
      <c r="C429" s="454"/>
      <c r="D429" s="454"/>
      <c r="E429" s="454"/>
      <c r="F429" s="455"/>
      <c r="G429" s="223">
        <f>SUM(G431+G446+G453+G449)</f>
        <v>50000</v>
      </c>
      <c r="H429" s="223">
        <f>SUM(H431+H446+H453+H449)</f>
        <v>60000</v>
      </c>
    </row>
    <row r="430" spans="1:8" ht="15" customHeight="1">
      <c r="A430" s="133"/>
      <c r="B430" s="25" t="s">
        <v>1002</v>
      </c>
      <c r="C430" s="134"/>
      <c r="D430" s="134"/>
      <c r="E430" s="134"/>
      <c r="F430" s="429" t="s">
        <v>1018</v>
      </c>
      <c r="G430" s="201"/>
      <c r="H430" s="201"/>
    </row>
    <row r="431" spans="1:8" ht="15" customHeight="1">
      <c r="A431" s="136"/>
      <c r="B431" s="134"/>
      <c r="C431" s="25" t="s">
        <v>828</v>
      </c>
      <c r="D431" s="134"/>
      <c r="E431" s="134"/>
      <c r="F431" s="422" t="s">
        <v>829</v>
      </c>
      <c r="G431" s="196">
        <f>SUM(G438+G434+G443+G432)</f>
        <v>47500</v>
      </c>
      <c r="H431" s="196">
        <f>SUM(H438+H434+H443+H432)</f>
        <v>34500</v>
      </c>
    </row>
    <row r="432" spans="1:8" ht="15" customHeight="1">
      <c r="A432" s="136"/>
      <c r="B432" s="134"/>
      <c r="C432" s="25"/>
      <c r="D432" s="129" t="s">
        <v>830</v>
      </c>
      <c r="E432" s="134"/>
      <c r="F432" s="423" t="s">
        <v>831</v>
      </c>
      <c r="G432" s="199">
        <f>SUM(G433)</f>
        <v>5000</v>
      </c>
      <c r="H432" s="199">
        <f>SUM(H433)</f>
        <v>2000</v>
      </c>
    </row>
    <row r="433" spans="1:8" ht="15" customHeight="1">
      <c r="A433" s="136" t="s">
        <v>157</v>
      </c>
      <c r="B433" s="134"/>
      <c r="C433" s="25"/>
      <c r="D433" s="135"/>
      <c r="E433" s="135" t="s">
        <v>832</v>
      </c>
      <c r="F433" s="304" t="s">
        <v>833</v>
      </c>
      <c r="G433" s="198">
        <v>5000</v>
      </c>
      <c r="H433" s="198">
        <v>2000</v>
      </c>
    </row>
    <row r="434" spans="1:8" ht="15" customHeight="1">
      <c r="A434" s="136"/>
      <c r="B434" s="134"/>
      <c r="C434" s="25"/>
      <c r="D434" s="129" t="s">
        <v>837</v>
      </c>
      <c r="E434" s="134"/>
      <c r="F434" s="423" t="s">
        <v>838</v>
      </c>
      <c r="G434" s="199">
        <f>SUM(G435:G437)</f>
        <v>2000</v>
      </c>
      <c r="H434" s="199">
        <f>SUM(H435:H437)</f>
        <v>5000</v>
      </c>
    </row>
    <row r="435" spans="1:8" ht="15" customHeight="1">
      <c r="A435" s="136" t="s">
        <v>158</v>
      </c>
      <c r="B435" s="134"/>
      <c r="C435" s="25"/>
      <c r="D435" s="129"/>
      <c r="E435" s="135" t="s">
        <v>839</v>
      </c>
      <c r="F435" s="304" t="s">
        <v>1042</v>
      </c>
      <c r="G435" s="198">
        <v>2000</v>
      </c>
      <c r="H435" s="198">
        <v>2000</v>
      </c>
    </row>
    <row r="436" spans="1:8" ht="15" customHeight="1">
      <c r="A436" s="136" t="s">
        <v>159</v>
      </c>
      <c r="B436" s="134"/>
      <c r="C436" s="25"/>
      <c r="D436" s="129"/>
      <c r="E436" s="135" t="s">
        <v>854</v>
      </c>
      <c r="F436" s="304" t="s">
        <v>855</v>
      </c>
      <c r="G436" s="198">
        <v>0</v>
      </c>
      <c r="H436" s="198">
        <v>2000</v>
      </c>
    </row>
    <row r="437" spans="1:8" ht="15" customHeight="1">
      <c r="A437" s="136" t="s">
        <v>160</v>
      </c>
      <c r="B437" s="134"/>
      <c r="C437" s="25"/>
      <c r="D437" s="129"/>
      <c r="E437" s="135" t="s">
        <v>858</v>
      </c>
      <c r="F437" s="304" t="s">
        <v>1048</v>
      </c>
      <c r="G437" s="198">
        <v>0</v>
      </c>
      <c r="H437" s="198">
        <v>1000</v>
      </c>
    </row>
    <row r="438" spans="1:8" ht="15" customHeight="1">
      <c r="A438" s="137"/>
      <c r="B438" s="135"/>
      <c r="C438" s="135"/>
      <c r="D438" s="129" t="s">
        <v>859</v>
      </c>
      <c r="E438" s="134"/>
      <c r="F438" s="423" t="s">
        <v>860</v>
      </c>
      <c r="G438" s="199">
        <f>SUM(G439:G442)</f>
        <v>7000</v>
      </c>
      <c r="H438" s="199">
        <f>SUM(H439:H442)</f>
        <v>2500</v>
      </c>
    </row>
    <row r="439" spans="1:8" ht="15" customHeight="1">
      <c r="A439" s="137" t="s">
        <v>537</v>
      </c>
      <c r="B439" s="135"/>
      <c r="C439" s="135"/>
      <c r="D439" s="129"/>
      <c r="E439" s="135" t="s">
        <v>861</v>
      </c>
      <c r="F439" s="304" t="s">
        <v>862</v>
      </c>
      <c r="G439" s="198">
        <v>2000</v>
      </c>
      <c r="H439" s="198">
        <v>1500</v>
      </c>
    </row>
    <row r="440" spans="1:8" ht="15" customHeight="1">
      <c r="A440" s="137"/>
      <c r="B440" s="135"/>
      <c r="C440" s="135"/>
      <c r="D440" s="135"/>
      <c r="E440" s="135" t="s">
        <v>865</v>
      </c>
      <c r="F440" s="304" t="s">
        <v>1053</v>
      </c>
      <c r="G440" s="198">
        <v>1000</v>
      </c>
      <c r="H440" s="198">
        <v>0</v>
      </c>
    </row>
    <row r="441" spans="1:8" ht="15" customHeight="1">
      <c r="A441" s="137" t="s">
        <v>538</v>
      </c>
      <c r="B441" s="135"/>
      <c r="C441" s="135"/>
      <c r="D441" s="135"/>
      <c r="E441" s="135" t="s">
        <v>866</v>
      </c>
      <c r="F441" s="304" t="s">
        <v>867</v>
      </c>
      <c r="G441" s="198">
        <v>2000</v>
      </c>
      <c r="H441" s="198">
        <v>1000</v>
      </c>
    </row>
    <row r="442" spans="1:8" ht="15" customHeight="1">
      <c r="A442" s="137"/>
      <c r="B442" s="135"/>
      <c r="C442" s="135"/>
      <c r="D442" s="135"/>
      <c r="E442" s="135" t="s">
        <v>870</v>
      </c>
      <c r="F442" s="304" t="s">
        <v>1011</v>
      </c>
      <c r="G442" s="198">
        <v>2000</v>
      </c>
      <c r="H442" s="198">
        <v>0</v>
      </c>
    </row>
    <row r="443" spans="1:8" ht="15" customHeight="1">
      <c r="A443" s="137"/>
      <c r="B443" s="135"/>
      <c r="C443" s="135"/>
      <c r="D443" s="129" t="s">
        <v>875</v>
      </c>
      <c r="E443" s="135"/>
      <c r="F443" s="423" t="s">
        <v>1005</v>
      </c>
      <c r="G443" s="199">
        <f>SUM(G444:G445)</f>
        <v>33500</v>
      </c>
      <c r="H443" s="199">
        <f>SUM(H444:H445)</f>
        <v>25000</v>
      </c>
    </row>
    <row r="444" spans="1:8" ht="15" customHeight="1">
      <c r="A444" s="137" t="s">
        <v>539</v>
      </c>
      <c r="B444" s="135"/>
      <c r="C444" s="135"/>
      <c r="D444" s="129"/>
      <c r="E444" s="135" t="s">
        <v>881</v>
      </c>
      <c r="F444" s="304" t="s">
        <v>882</v>
      </c>
      <c r="G444" s="198">
        <v>8000</v>
      </c>
      <c r="H444" s="198">
        <v>5000</v>
      </c>
    </row>
    <row r="445" spans="1:8" ht="15" customHeight="1">
      <c r="A445" s="137" t="s">
        <v>540</v>
      </c>
      <c r="B445" s="135"/>
      <c r="C445" s="135"/>
      <c r="D445" s="135"/>
      <c r="E445" s="135" t="s">
        <v>883</v>
      </c>
      <c r="F445" s="304" t="s">
        <v>1287</v>
      </c>
      <c r="G445" s="198">
        <v>25500</v>
      </c>
      <c r="H445" s="97">
        <v>20000</v>
      </c>
    </row>
    <row r="446" spans="1:8" ht="15" customHeight="1">
      <c r="A446" s="137"/>
      <c r="B446" s="135"/>
      <c r="C446" s="66" t="s">
        <v>885</v>
      </c>
      <c r="D446" s="129"/>
      <c r="E446" s="129"/>
      <c r="F446" s="422" t="s">
        <v>926</v>
      </c>
      <c r="G446" s="196">
        <f>SUM(G447)</f>
        <v>500</v>
      </c>
      <c r="H446" s="103">
        <f>SUM(H447)</f>
        <v>500</v>
      </c>
    </row>
    <row r="447" spans="1:8" ht="15" customHeight="1">
      <c r="A447" s="137"/>
      <c r="B447" s="135"/>
      <c r="C447" s="66"/>
      <c r="D447" s="129" t="s">
        <v>930</v>
      </c>
      <c r="E447" s="129"/>
      <c r="F447" s="423" t="s">
        <v>931</v>
      </c>
      <c r="G447" s="199">
        <f>SUM(G448:G448)</f>
        <v>500</v>
      </c>
      <c r="H447" s="199">
        <f>SUM(H448:H448)</f>
        <v>500</v>
      </c>
    </row>
    <row r="448" spans="1:8" ht="15" customHeight="1">
      <c r="A448" s="137" t="s">
        <v>541</v>
      </c>
      <c r="B448" s="135"/>
      <c r="C448" s="66"/>
      <c r="D448" s="135"/>
      <c r="E448" s="135" t="s">
        <v>932</v>
      </c>
      <c r="F448" s="304" t="s">
        <v>933</v>
      </c>
      <c r="G448" s="198">
        <v>500</v>
      </c>
      <c r="H448" s="198">
        <v>500</v>
      </c>
    </row>
    <row r="449" spans="1:8" ht="15" customHeight="1">
      <c r="A449" s="137"/>
      <c r="B449" s="135"/>
      <c r="C449" s="25" t="s">
        <v>948</v>
      </c>
      <c r="D449" s="129"/>
      <c r="E449" s="129"/>
      <c r="F449" s="422" t="s">
        <v>1285</v>
      </c>
      <c r="G449" s="218">
        <f>SUM(G450)</f>
        <v>0</v>
      </c>
      <c r="H449" s="218">
        <f>SUM(H450)</f>
        <v>5000</v>
      </c>
    </row>
    <row r="450" spans="1:8" ht="15" customHeight="1">
      <c r="A450" s="137"/>
      <c r="B450" s="135"/>
      <c r="C450" s="25"/>
      <c r="D450" s="129" t="s">
        <v>949</v>
      </c>
      <c r="E450" s="129"/>
      <c r="F450" s="423" t="s">
        <v>950</v>
      </c>
      <c r="G450" s="200">
        <f>SUM(G451)</f>
        <v>0</v>
      </c>
      <c r="H450" s="200">
        <f>SUM(H451)</f>
        <v>5000</v>
      </c>
    </row>
    <row r="451" spans="1:8" ht="15" customHeight="1">
      <c r="A451" s="137" t="s">
        <v>542</v>
      </c>
      <c r="B451" s="135"/>
      <c r="C451" s="66"/>
      <c r="D451" s="135"/>
      <c r="E451" s="135" t="s">
        <v>1331</v>
      </c>
      <c r="F451" s="426" t="s">
        <v>1332</v>
      </c>
      <c r="G451" s="198">
        <v>0</v>
      </c>
      <c r="H451" s="198">
        <v>5000</v>
      </c>
    </row>
    <row r="452" spans="1:8" ht="15" customHeight="1">
      <c r="A452" s="137"/>
      <c r="B452" s="66" t="s">
        <v>1003</v>
      </c>
      <c r="C452" s="25"/>
      <c r="D452" s="134"/>
      <c r="E452" s="135"/>
      <c r="F452" s="422" t="s">
        <v>1025</v>
      </c>
      <c r="G452" s="161"/>
      <c r="H452" s="161"/>
    </row>
    <row r="453" spans="1:8" ht="15" customHeight="1">
      <c r="A453" s="133"/>
      <c r="B453" s="134"/>
      <c r="C453" s="25" t="s">
        <v>959</v>
      </c>
      <c r="D453" s="134"/>
      <c r="E453" s="134"/>
      <c r="F453" s="422" t="s">
        <v>960</v>
      </c>
      <c r="G453" s="196">
        <f>+G454</f>
        <v>2000</v>
      </c>
      <c r="H453" s="196">
        <f>+H454</f>
        <v>20000</v>
      </c>
    </row>
    <row r="454" spans="1:8" ht="15" customHeight="1">
      <c r="A454" s="133"/>
      <c r="B454" s="134"/>
      <c r="C454" s="25"/>
      <c r="D454" s="129" t="s">
        <v>967</v>
      </c>
      <c r="E454" s="134"/>
      <c r="F454" s="423" t="s">
        <v>968</v>
      </c>
      <c r="G454" s="199">
        <f>SUM(G455:G456)</f>
        <v>2000</v>
      </c>
      <c r="H454" s="199">
        <f>SUM(H455:H456)</f>
        <v>20000</v>
      </c>
    </row>
    <row r="455" spans="1:8" ht="15" customHeight="1">
      <c r="A455" s="137" t="s">
        <v>1105</v>
      </c>
      <c r="B455" s="135"/>
      <c r="C455" s="25"/>
      <c r="D455" s="135"/>
      <c r="E455" s="135" t="s">
        <v>969</v>
      </c>
      <c r="F455" s="426" t="s">
        <v>970</v>
      </c>
      <c r="G455" s="198">
        <v>2000</v>
      </c>
      <c r="H455" s="198">
        <v>10000</v>
      </c>
    </row>
    <row r="456" spans="1:8" ht="15" customHeight="1" thickBot="1">
      <c r="A456" s="150" t="s">
        <v>1106</v>
      </c>
      <c r="B456" s="141"/>
      <c r="C456" s="165"/>
      <c r="D456" s="141"/>
      <c r="E456" s="135" t="s">
        <v>973</v>
      </c>
      <c r="F456" s="426" t="s">
        <v>974</v>
      </c>
      <c r="G456" s="198">
        <v>0</v>
      </c>
      <c r="H456" s="198">
        <v>10000</v>
      </c>
    </row>
    <row r="457" spans="1:8" s="26" customFormat="1" ht="15" customHeight="1" thickBot="1">
      <c r="A457" s="450" t="s">
        <v>65</v>
      </c>
      <c r="B457" s="451"/>
      <c r="C457" s="451"/>
      <c r="D457" s="451"/>
      <c r="E457" s="451"/>
      <c r="F457" s="452"/>
      <c r="G457" s="224">
        <f>SUM(G459+G473)</f>
        <v>50000</v>
      </c>
      <c r="H457" s="224">
        <f>SUM(H459+H473)</f>
        <v>60000</v>
      </c>
    </row>
    <row r="458" spans="1:8" ht="15" customHeight="1">
      <c r="A458" s="133"/>
      <c r="B458" s="25" t="s">
        <v>1002</v>
      </c>
      <c r="C458" s="134"/>
      <c r="D458" s="134"/>
      <c r="E458" s="134"/>
      <c r="F458" s="429" t="s">
        <v>1018</v>
      </c>
      <c r="G458" s="201"/>
      <c r="H458" s="201"/>
    </row>
    <row r="459" spans="1:8" ht="15" customHeight="1">
      <c r="A459" s="136"/>
      <c r="B459" s="134"/>
      <c r="C459" s="25" t="s">
        <v>828</v>
      </c>
      <c r="D459" s="134"/>
      <c r="E459" s="134"/>
      <c r="F459" s="422" t="s">
        <v>829</v>
      </c>
      <c r="G459" s="196">
        <f>SUM(G465+G462+G470+G460)</f>
        <v>49400</v>
      </c>
      <c r="H459" s="196">
        <f>SUM(H465+H462+H470+H460)</f>
        <v>59400</v>
      </c>
    </row>
    <row r="460" spans="1:8" ht="15" customHeight="1">
      <c r="A460" s="136"/>
      <c r="B460" s="134"/>
      <c r="C460" s="25"/>
      <c r="D460" s="129" t="s">
        <v>830</v>
      </c>
      <c r="E460" s="134"/>
      <c r="F460" s="423" t="s">
        <v>831</v>
      </c>
      <c r="G460" s="199">
        <f>SUM(G461)</f>
        <v>4000</v>
      </c>
      <c r="H460" s="199">
        <f>SUM(H461)</f>
        <v>6000</v>
      </c>
    </row>
    <row r="461" spans="1:8" ht="15" customHeight="1">
      <c r="A461" s="136" t="s">
        <v>1107</v>
      </c>
      <c r="B461" s="134"/>
      <c r="C461" s="25"/>
      <c r="D461" s="135"/>
      <c r="E461" s="135" t="s">
        <v>832</v>
      </c>
      <c r="F461" s="304" t="s">
        <v>833</v>
      </c>
      <c r="G461" s="198">
        <v>4000</v>
      </c>
      <c r="H461" s="198">
        <v>6000</v>
      </c>
    </row>
    <row r="462" spans="1:8" ht="15" customHeight="1">
      <c r="A462" s="136"/>
      <c r="B462" s="134"/>
      <c r="C462" s="25"/>
      <c r="D462" s="129" t="s">
        <v>837</v>
      </c>
      <c r="E462" s="134"/>
      <c r="F462" s="423" t="s">
        <v>838</v>
      </c>
      <c r="G462" s="199">
        <f>SUM(G463:G464)</f>
        <v>3300</v>
      </c>
      <c r="H462" s="199">
        <f>SUM(H463:H464)</f>
        <v>4000</v>
      </c>
    </row>
    <row r="463" spans="1:8" ht="15" customHeight="1">
      <c r="A463" s="136" t="s">
        <v>1108</v>
      </c>
      <c r="B463" s="134"/>
      <c r="C463" s="25"/>
      <c r="D463" s="129"/>
      <c r="E463" s="135" t="s">
        <v>839</v>
      </c>
      <c r="F463" s="304" t="s">
        <v>1042</v>
      </c>
      <c r="G463" s="198">
        <v>2300</v>
      </c>
      <c r="H463" s="198">
        <v>3000</v>
      </c>
    </row>
    <row r="464" spans="1:8" ht="15" customHeight="1" thickBot="1">
      <c r="A464" s="159" t="s">
        <v>1109</v>
      </c>
      <c r="B464" s="139"/>
      <c r="C464" s="165"/>
      <c r="D464" s="166"/>
      <c r="E464" s="141" t="s">
        <v>854</v>
      </c>
      <c r="F464" s="342" t="s">
        <v>855</v>
      </c>
      <c r="G464" s="202">
        <v>1000</v>
      </c>
      <c r="H464" s="202">
        <v>1000</v>
      </c>
    </row>
    <row r="465" spans="1:8" ht="15" customHeight="1">
      <c r="A465" s="137"/>
      <c r="B465" s="308"/>
      <c r="C465" s="135"/>
      <c r="D465" s="129" t="s">
        <v>859</v>
      </c>
      <c r="E465" s="134"/>
      <c r="F465" s="423" t="s">
        <v>860</v>
      </c>
      <c r="G465" s="199">
        <f>SUM(G466:G469)</f>
        <v>28300</v>
      </c>
      <c r="H465" s="199">
        <f>SUM(H466:H469)</f>
        <v>28700</v>
      </c>
    </row>
    <row r="466" spans="1:8" ht="15" customHeight="1">
      <c r="A466" s="137" t="s">
        <v>1110</v>
      </c>
      <c r="B466" s="135"/>
      <c r="C466" s="135"/>
      <c r="D466" s="129"/>
      <c r="E466" s="135" t="s">
        <v>861</v>
      </c>
      <c r="F466" s="304" t="s">
        <v>862</v>
      </c>
      <c r="G466" s="198">
        <v>2000</v>
      </c>
      <c r="H466" s="198">
        <v>2000</v>
      </c>
    </row>
    <row r="467" spans="1:8" ht="15" customHeight="1">
      <c r="A467" s="137" t="s">
        <v>1111</v>
      </c>
      <c r="B467" s="135"/>
      <c r="C467" s="135"/>
      <c r="D467" s="129"/>
      <c r="E467" s="135" t="s">
        <v>863</v>
      </c>
      <c r="F467" s="304" t="s">
        <v>864</v>
      </c>
      <c r="G467" s="198">
        <v>300</v>
      </c>
      <c r="H467" s="350">
        <v>700</v>
      </c>
    </row>
    <row r="468" spans="1:8" ht="15" customHeight="1">
      <c r="A468" s="137" t="s">
        <v>1112</v>
      </c>
      <c r="B468" s="135"/>
      <c r="C468" s="135"/>
      <c r="D468" s="135"/>
      <c r="E468" s="135" t="s">
        <v>865</v>
      </c>
      <c r="F468" s="304" t="s">
        <v>1053</v>
      </c>
      <c r="G468" s="198">
        <v>7000</v>
      </c>
      <c r="H468" s="198">
        <v>7000</v>
      </c>
    </row>
    <row r="469" spans="1:8" ht="15" customHeight="1">
      <c r="A469" s="137" t="s">
        <v>1113</v>
      </c>
      <c r="B469" s="135"/>
      <c r="C469" s="135"/>
      <c r="D469" s="135"/>
      <c r="E469" s="135" t="s">
        <v>870</v>
      </c>
      <c r="F469" s="304" t="s">
        <v>1011</v>
      </c>
      <c r="G469" s="198">
        <v>19000</v>
      </c>
      <c r="H469" s="198">
        <v>19000</v>
      </c>
    </row>
    <row r="470" spans="1:8" ht="15" customHeight="1">
      <c r="A470" s="137"/>
      <c r="B470" s="135"/>
      <c r="C470" s="135"/>
      <c r="D470" s="129" t="s">
        <v>875</v>
      </c>
      <c r="E470" s="135"/>
      <c r="F470" s="423" t="s">
        <v>1005</v>
      </c>
      <c r="G470" s="199">
        <f>SUM(G471:G472)</f>
        <v>13800</v>
      </c>
      <c r="H470" s="199">
        <f>SUM(H471:H472)</f>
        <v>20700</v>
      </c>
    </row>
    <row r="471" spans="1:8" ht="15" customHeight="1">
      <c r="A471" s="137" t="s">
        <v>1114</v>
      </c>
      <c r="B471" s="135"/>
      <c r="C471" s="135"/>
      <c r="D471" s="129"/>
      <c r="E471" s="135" t="s">
        <v>881</v>
      </c>
      <c r="F471" s="304" t="s">
        <v>882</v>
      </c>
      <c r="G471" s="198">
        <v>5000</v>
      </c>
      <c r="H471" s="198">
        <v>5000</v>
      </c>
    </row>
    <row r="472" spans="1:8" ht="15" customHeight="1">
      <c r="A472" s="137" t="s">
        <v>1115</v>
      </c>
      <c r="B472" s="135"/>
      <c r="C472" s="135"/>
      <c r="D472" s="135"/>
      <c r="E472" s="135" t="s">
        <v>883</v>
      </c>
      <c r="F472" s="304" t="s">
        <v>574</v>
      </c>
      <c r="G472" s="198">
        <v>8800</v>
      </c>
      <c r="H472" s="198">
        <v>15700</v>
      </c>
    </row>
    <row r="473" spans="1:8" ht="15" customHeight="1">
      <c r="A473" s="137"/>
      <c r="B473" s="135"/>
      <c r="C473" s="66" t="s">
        <v>885</v>
      </c>
      <c r="D473" s="129"/>
      <c r="E473" s="129"/>
      <c r="F473" s="422" t="s">
        <v>926</v>
      </c>
      <c r="G473" s="196">
        <f>SUM(G474)</f>
        <v>600</v>
      </c>
      <c r="H473" s="196">
        <f>SUM(H474)</f>
        <v>600</v>
      </c>
    </row>
    <row r="474" spans="1:8" ht="15" customHeight="1">
      <c r="A474" s="137"/>
      <c r="B474" s="135"/>
      <c r="C474" s="66"/>
      <c r="D474" s="129" t="s">
        <v>930</v>
      </c>
      <c r="E474" s="129"/>
      <c r="F474" s="423" t="s">
        <v>931</v>
      </c>
      <c r="G474" s="199">
        <f>SUM(G475:G475)</f>
        <v>600</v>
      </c>
      <c r="H474" s="199">
        <f>SUM(H475:H475)</f>
        <v>600</v>
      </c>
    </row>
    <row r="475" spans="1:8" ht="15" customHeight="1" thickBot="1">
      <c r="A475" s="137" t="s">
        <v>1116</v>
      </c>
      <c r="B475" s="135"/>
      <c r="C475" s="66"/>
      <c r="D475" s="135"/>
      <c r="E475" s="135" t="s">
        <v>932</v>
      </c>
      <c r="F475" s="304" t="s">
        <v>933</v>
      </c>
      <c r="G475" s="198">
        <v>600</v>
      </c>
      <c r="H475" s="198">
        <v>600</v>
      </c>
    </row>
    <row r="476" spans="1:8" s="26" customFormat="1" ht="15" customHeight="1" thickBot="1">
      <c r="A476" s="450" t="s">
        <v>64</v>
      </c>
      <c r="B476" s="451"/>
      <c r="C476" s="451"/>
      <c r="D476" s="451"/>
      <c r="E476" s="451"/>
      <c r="F476" s="452"/>
      <c r="G476" s="224">
        <f>SUM(G478+G495+G499)</f>
        <v>50000</v>
      </c>
      <c r="H476" s="224">
        <f>SUM(H478+H495+H499)</f>
        <v>60000</v>
      </c>
    </row>
    <row r="477" spans="1:8" ht="15" customHeight="1">
      <c r="A477" s="133"/>
      <c r="B477" s="25" t="s">
        <v>1002</v>
      </c>
      <c r="C477" s="134"/>
      <c r="D477" s="134"/>
      <c r="E477" s="134"/>
      <c r="F477" s="429" t="s">
        <v>1018</v>
      </c>
      <c r="G477" s="201"/>
      <c r="H477" s="201"/>
    </row>
    <row r="478" spans="1:8" ht="15" customHeight="1">
      <c r="A478" s="136"/>
      <c r="B478" s="134"/>
      <c r="C478" s="25" t="s">
        <v>828</v>
      </c>
      <c r="D478" s="134"/>
      <c r="E478" s="134"/>
      <c r="F478" s="422" t="s">
        <v>829</v>
      </c>
      <c r="G478" s="196">
        <f>SUM(G485+G481+G492+G479)</f>
        <v>27500</v>
      </c>
      <c r="H478" s="196">
        <f>SUM(H485+H481+H492+H479)</f>
        <v>49500</v>
      </c>
    </row>
    <row r="479" spans="1:8" ht="15" customHeight="1">
      <c r="A479" s="136"/>
      <c r="B479" s="134"/>
      <c r="C479" s="25"/>
      <c r="D479" s="129" t="s">
        <v>830</v>
      </c>
      <c r="E479" s="134"/>
      <c r="F479" s="423" t="s">
        <v>831</v>
      </c>
      <c r="G479" s="199">
        <f>SUM(G480)</f>
        <v>5000</v>
      </c>
      <c r="H479" s="199">
        <f>SUM(H480)</f>
        <v>10000</v>
      </c>
    </row>
    <row r="480" spans="1:8" ht="15" customHeight="1">
      <c r="A480" s="136" t="s">
        <v>1117</v>
      </c>
      <c r="B480" s="134"/>
      <c r="C480" s="25"/>
      <c r="D480" s="135"/>
      <c r="E480" s="135" t="s">
        <v>832</v>
      </c>
      <c r="F480" s="304" t="s">
        <v>833</v>
      </c>
      <c r="G480" s="198">
        <v>5000</v>
      </c>
      <c r="H480" s="198">
        <v>10000</v>
      </c>
    </row>
    <row r="481" spans="1:8" ht="15" customHeight="1">
      <c r="A481" s="136"/>
      <c r="B481" s="134"/>
      <c r="C481" s="25"/>
      <c r="D481" s="129" t="s">
        <v>837</v>
      </c>
      <c r="E481" s="134"/>
      <c r="F481" s="423" t="s">
        <v>838</v>
      </c>
      <c r="G481" s="199">
        <f>SUM(G482:G484)</f>
        <v>5500</v>
      </c>
      <c r="H481" s="199">
        <f>SUM(H482:H484)</f>
        <v>10500</v>
      </c>
    </row>
    <row r="482" spans="1:8" ht="15" customHeight="1">
      <c r="A482" s="136" t="s">
        <v>1118</v>
      </c>
      <c r="B482" s="134"/>
      <c r="C482" s="25"/>
      <c r="D482" s="129"/>
      <c r="E482" s="135" t="s">
        <v>839</v>
      </c>
      <c r="F482" s="304" t="s">
        <v>1042</v>
      </c>
      <c r="G482" s="198">
        <v>2000</v>
      </c>
      <c r="H482" s="198">
        <v>2000</v>
      </c>
    </row>
    <row r="483" spans="1:8" ht="15" customHeight="1">
      <c r="A483" s="136" t="s">
        <v>1119</v>
      </c>
      <c r="B483" s="134"/>
      <c r="C483" s="25"/>
      <c r="D483" s="129"/>
      <c r="E483" s="135" t="s">
        <v>854</v>
      </c>
      <c r="F483" s="304" t="s">
        <v>855</v>
      </c>
      <c r="G483" s="198">
        <v>0</v>
      </c>
      <c r="H483" s="198">
        <v>6000</v>
      </c>
    </row>
    <row r="484" spans="1:8" ht="15" customHeight="1">
      <c r="A484" s="136" t="s">
        <v>1120</v>
      </c>
      <c r="B484" s="134"/>
      <c r="C484" s="25"/>
      <c r="D484" s="134"/>
      <c r="E484" s="135" t="s">
        <v>858</v>
      </c>
      <c r="F484" s="304" t="s">
        <v>1048</v>
      </c>
      <c r="G484" s="198">
        <v>3500</v>
      </c>
      <c r="H484" s="198">
        <v>2500</v>
      </c>
    </row>
    <row r="485" spans="1:8" ht="15" customHeight="1">
      <c r="A485" s="137"/>
      <c r="B485" s="135"/>
      <c r="C485" s="135"/>
      <c r="D485" s="129" t="s">
        <v>859</v>
      </c>
      <c r="E485" s="134"/>
      <c r="F485" s="423" t="s">
        <v>860</v>
      </c>
      <c r="G485" s="199">
        <f>SUM(G486:G491)</f>
        <v>7150</v>
      </c>
      <c r="H485" s="199">
        <f>SUM(H486:H491)</f>
        <v>9650</v>
      </c>
    </row>
    <row r="486" spans="1:8" ht="15" customHeight="1">
      <c r="A486" s="137" t="s">
        <v>1128</v>
      </c>
      <c r="B486" s="135"/>
      <c r="C486" s="135"/>
      <c r="D486" s="129"/>
      <c r="E486" s="135" t="s">
        <v>861</v>
      </c>
      <c r="F486" s="304" t="s">
        <v>862</v>
      </c>
      <c r="G486" s="198">
        <v>4000</v>
      </c>
      <c r="H486" s="198">
        <v>4000</v>
      </c>
    </row>
    <row r="487" spans="1:8" ht="15" customHeight="1">
      <c r="A487" s="137" t="s">
        <v>1129</v>
      </c>
      <c r="B487" s="135"/>
      <c r="C487" s="135"/>
      <c r="D487" s="129"/>
      <c r="E487" s="135" t="s">
        <v>863</v>
      </c>
      <c r="F487" s="304" t="s">
        <v>864</v>
      </c>
      <c r="G487" s="198">
        <v>0</v>
      </c>
      <c r="H487" s="198">
        <v>3000</v>
      </c>
    </row>
    <row r="488" spans="1:8" ht="15" customHeight="1">
      <c r="A488" s="137" t="s">
        <v>586</v>
      </c>
      <c r="B488" s="135"/>
      <c r="C488" s="135"/>
      <c r="D488" s="135"/>
      <c r="E488" s="135" t="s">
        <v>865</v>
      </c>
      <c r="F488" s="304" t="s">
        <v>1053</v>
      </c>
      <c r="G488" s="198">
        <v>1000</v>
      </c>
      <c r="H488" s="198">
        <v>1000</v>
      </c>
    </row>
    <row r="489" spans="1:8" ht="15" customHeight="1">
      <c r="A489" s="137" t="s">
        <v>570</v>
      </c>
      <c r="B489" s="135"/>
      <c r="C489" s="135"/>
      <c r="D489" s="135"/>
      <c r="E489" s="135" t="s">
        <v>866</v>
      </c>
      <c r="F489" s="304" t="s">
        <v>867</v>
      </c>
      <c r="G489" s="198">
        <v>0</v>
      </c>
      <c r="H489" s="198">
        <v>650</v>
      </c>
    </row>
    <row r="490" spans="1:8" ht="15" customHeight="1">
      <c r="A490" s="137"/>
      <c r="B490" s="135"/>
      <c r="C490" s="135"/>
      <c r="D490" s="135"/>
      <c r="E490" s="135" t="s">
        <v>868</v>
      </c>
      <c r="F490" s="304" t="s">
        <v>1044</v>
      </c>
      <c r="G490" s="198">
        <v>650</v>
      </c>
      <c r="H490" s="198">
        <v>0</v>
      </c>
    </row>
    <row r="491" spans="1:8" ht="15" customHeight="1">
      <c r="A491" s="137" t="s">
        <v>161</v>
      </c>
      <c r="B491" s="135"/>
      <c r="C491" s="135"/>
      <c r="D491" s="135"/>
      <c r="E491" s="135" t="s">
        <v>870</v>
      </c>
      <c r="F491" s="304" t="s">
        <v>1011</v>
      </c>
      <c r="G491" s="198">
        <v>1500</v>
      </c>
      <c r="H491" s="97">
        <v>1000</v>
      </c>
    </row>
    <row r="492" spans="1:8" ht="15" customHeight="1">
      <c r="A492" s="137"/>
      <c r="B492" s="135"/>
      <c r="C492" s="135"/>
      <c r="D492" s="129" t="s">
        <v>875</v>
      </c>
      <c r="E492" s="325"/>
      <c r="F492" s="423" t="s">
        <v>1005</v>
      </c>
      <c r="G492" s="199">
        <f>SUM(G493:G494)</f>
        <v>9850</v>
      </c>
      <c r="H492" s="199">
        <f>SUM(H493:H494)</f>
        <v>19350</v>
      </c>
    </row>
    <row r="493" spans="1:8" ht="15" customHeight="1">
      <c r="A493" s="137" t="s">
        <v>162</v>
      </c>
      <c r="B493" s="135"/>
      <c r="C493" s="135"/>
      <c r="D493" s="129"/>
      <c r="E493" s="135" t="s">
        <v>881</v>
      </c>
      <c r="F493" s="304" t="s">
        <v>882</v>
      </c>
      <c r="G493" s="198">
        <v>3000</v>
      </c>
      <c r="H493" s="198">
        <v>3000</v>
      </c>
    </row>
    <row r="494" spans="1:8" ht="15" customHeight="1">
      <c r="A494" s="137" t="s">
        <v>167</v>
      </c>
      <c r="B494" s="135"/>
      <c r="C494" s="135"/>
      <c r="D494" s="135"/>
      <c r="E494" s="135" t="s">
        <v>883</v>
      </c>
      <c r="F494" s="304" t="s">
        <v>884</v>
      </c>
      <c r="G494" s="198">
        <v>6850</v>
      </c>
      <c r="H494" s="198">
        <v>16350</v>
      </c>
    </row>
    <row r="495" spans="1:8" ht="15" customHeight="1">
      <c r="A495" s="137"/>
      <c r="B495" s="135"/>
      <c r="C495" s="66" t="s">
        <v>885</v>
      </c>
      <c r="D495" s="129"/>
      <c r="E495" s="129"/>
      <c r="F495" s="422" t="s">
        <v>926</v>
      </c>
      <c r="G495" s="196">
        <f>SUM(G496)</f>
        <v>1000</v>
      </c>
      <c r="H495" s="196">
        <f>SUM(H496)</f>
        <v>500</v>
      </c>
    </row>
    <row r="496" spans="1:8" ht="15" customHeight="1">
      <c r="A496" s="137"/>
      <c r="B496" s="135"/>
      <c r="C496" s="66"/>
      <c r="D496" s="129" t="s">
        <v>930</v>
      </c>
      <c r="E496" s="129"/>
      <c r="F496" s="423" t="s">
        <v>931</v>
      </c>
      <c r="G496" s="199">
        <f>SUM(G497:G497)</f>
        <v>1000</v>
      </c>
      <c r="H496" s="199">
        <f>SUM(H497:H497)</f>
        <v>500</v>
      </c>
    </row>
    <row r="497" spans="1:8" ht="15" customHeight="1">
      <c r="A497" s="137" t="s">
        <v>1420</v>
      </c>
      <c r="B497" s="135"/>
      <c r="C497" s="66"/>
      <c r="D497" s="135"/>
      <c r="E497" s="135" t="s">
        <v>932</v>
      </c>
      <c r="F497" s="304" t="s">
        <v>933</v>
      </c>
      <c r="G497" s="198">
        <v>1000</v>
      </c>
      <c r="H497" s="198">
        <v>500</v>
      </c>
    </row>
    <row r="498" spans="1:8" ht="15" customHeight="1">
      <c r="A498" s="137"/>
      <c r="B498" s="66" t="s">
        <v>1003</v>
      </c>
      <c r="C498" s="25"/>
      <c r="D498" s="134"/>
      <c r="E498" s="135"/>
      <c r="F498" s="422" t="s">
        <v>1025</v>
      </c>
      <c r="G498" s="161"/>
      <c r="H498" s="161"/>
    </row>
    <row r="499" spans="1:8" ht="15" customHeight="1">
      <c r="A499" s="133"/>
      <c r="B499" s="134"/>
      <c r="C499" s="25" t="s">
        <v>959</v>
      </c>
      <c r="D499" s="134"/>
      <c r="E499" s="134"/>
      <c r="F499" s="422" t="s">
        <v>960</v>
      </c>
      <c r="G499" s="196">
        <f>+G500</f>
        <v>21500</v>
      </c>
      <c r="H499" s="196">
        <f>+H500</f>
        <v>10000</v>
      </c>
    </row>
    <row r="500" spans="1:8" ht="15" customHeight="1">
      <c r="A500" s="133"/>
      <c r="B500" s="134"/>
      <c r="C500" s="25"/>
      <c r="D500" s="129" t="s">
        <v>967</v>
      </c>
      <c r="E500" s="134"/>
      <c r="F500" s="423" t="s">
        <v>968</v>
      </c>
      <c r="G500" s="199">
        <f>SUM(G501:G501)</f>
        <v>21500</v>
      </c>
      <c r="H500" s="199">
        <f>SUM(H501:H501)</f>
        <v>10000</v>
      </c>
    </row>
    <row r="501" spans="1:8" ht="15" customHeight="1">
      <c r="A501" s="359" t="s">
        <v>168</v>
      </c>
      <c r="B501" s="360"/>
      <c r="C501" s="361"/>
      <c r="D501" s="360"/>
      <c r="E501" s="360" t="s">
        <v>969</v>
      </c>
      <c r="F501" s="431" t="s">
        <v>970</v>
      </c>
      <c r="G501" s="362">
        <v>21500</v>
      </c>
      <c r="H501" s="362">
        <v>10000</v>
      </c>
    </row>
    <row r="502" spans="1:8" s="26" customFormat="1" ht="15" customHeight="1" thickBot="1">
      <c r="A502" s="453" t="s">
        <v>63</v>
      </c>
      <c r="B502" s="454"/>
      <c r="C502" s="454"/>
      <c r="D502" s="454"/>
      <c r="E502" s="454"/>
      <c r="F502" s="455"/>
      <c r="G502" s="223">
        <f>SUM(G504+G518+G522)</f>
        <v>50000</v>
      </c>
      <c r="H502" s="223">
        <f>SUM(H504+H518+H522)</f>
        <v>60000</v>
      </c>
    </row>
    <row r="503" spans="1:8" ht="15" customHeight="1">
      <c r="A503" s="133"/>
      <c r="B503" s="25" t="s">
        <v>1002</v>
      </c>
      <c r="C503" s="134"/>
      <c r="D503" s="134"/>
      <c r="E503" s="134"/>
      <c r="F503" s="429" t="s">
        <v>1018</v>
      </c>
      <c r="G503" s="201"/>
      <c r="H503" s="201"/>
    </row>
    <row r="504" spans="1:8" ht="15" customHeight="1">
      <c r="A504" s="136"/>
      <c r="B504" s="134"/>
      <c r="C504" s="25" t="s">
        <v>828</v>
      </c>
      <c r="D504" s="134"/>
      <c r="E504" s="134"/>
      <c r="F504" s="422" t="s">
        <v>829</v>
      </c>
      <c r="G504" s="196">
        <f>SUM(G510+G507+G515+G505)</f>
        <v>44000</v>
      </c>
      <c r="H504" s="196">
        <f>SUM(H510+H507+H515+H505)</f>
        <v>59000</v>
      </c>
    </row>
    <row r="505" spans="1:8" ht="15" customHeight="1">
      <c r="A505" s="136"/>
      <c r="B505" s="134"/>
      <c r="C505" s="25"/>
      <c r="D505" s="129" t="s">
        <v>830</v>
      </c>
      <c r="E505" s="134"/>
      <c r="F505" s="423" t="s">
        <v>831</v>
      </c>
      <c r="G505" s="199">
        <f>SUM(G506)</f>
        <v>6000</v>
      </c>
      <c r="H505" s="199">
        <f>SUM(H506)</f>
        <v>8000</v>
      </c>
    </row>
    <row r="506" spans="1:8" ht="15" customHeight="1">
      <c r="A506" s="136" t="s">
        <v>169</v>
      </c>
      <c r="B506" s="134"/>
      <c r="C506" s="25"/>
      <c r="D506" s="135"/>
      <c r="E506" s="135" t="s">
        <v>832</v>
      </c>
      <c r="F506" s="304" t="s">
        <v>833</v>
      </c>
      <c r="G506" s="198">
        <v>6000</v>
      </c>
      <c r="H506" s="198">
        <v>8000</v>
      </c>
    </row>
    <row r="507" spans="1:8" ht="15" customHeight="1">
      <c r="A507" s="136"/>
      <c r="B507" s="134"/>
      <c r="C507" s="25"/>
      <c r="D507" s="129" t="s">
        <v>837</v>
      </c>
      <c r="E507" s="134"/>
      <c r="F507" s="423" t="s">
        <v>838</v>
      </c>
      <c r="G507" s="199">
        <f>SUM(G508:G509)</f>
        <v>2000</v>
      </c>
      <c r="H507" s="199">
        <f>SUM(H508:H509)</f>
        <v>4000</v>
      </c>
    </row>
    <row r="508" spans="1:8" ht="15" customHeight="1">
      <c r="A508" s="136" t="s">
        <v>170</v>
      </c>
      <c r="B508" s="134"/>
      <c r="C508" s="25"/>
      <c r="D508" s="129"/>
      <c r="E508" s="135" t="s">
        <v>839</v>
      </c>
      <c r="F508" s="304" t="s">
        <v>1042</v>
      </c>
      <c r="G508" s="198">
        <v>2000</v>
      </c>
      <c r="H508" s="198">
        <v>2000</v>
      </c>
    </row>
    <row r="509" spans="1:8" ht="15" customHeight="1">
      <c r="A509" s="136" t="s">
        <v>171</v>
      </c>
      <c r="B509" s="134"/>
      <c r="C509" s="25"/>
      <c r="D509" s="129"/>
      <c r="E509" s="135" t="s">
        <v>854</v>
      </c>
      <c r="F509" s="304" t="s">
        <v>855</v>
      </c>
      <c r="G509" s="198">
        <v>0</v>
      </c>
      <c r="H509" s="198">
        <v>2000</v>
      </c>
    </row>
    <row r="510" spans="1:8" ht="15" customHeight="1">
      <c r="A510" s="137"/>
      <c r="B510" s="135"/>
      <c r="C510" s="135"/>
      <c r="D510" s="129" t="s">
        <v>859</v>
      </c>
      <c r="E510" s="134"/>
      <c r="F510" s="423" t="s">
        <v>860</v>
      </c>
      <c r="G510" s="199">
        <f>SUM(G511:G514)</f>
        <v>17000</v>
      </c>
      <c r="H510" s="199">
        <f>SUM(H511:H514)</f>
        <v>37000</v>
      </c>
    </row>
    <row r="511" spans="1:8" ht="15" customHeight="1">
      <c r="A511" s="137" t="s">
        <v>172</v>
      </c>
      <c r="B511" s="135"/>
      <c r="C511" s="135"/>
      <c r="D511" s="129"/>
      <c r="E511" s="135" t="s">
        <v>861</v>
      </c>
      <c r="F511" s="304" t="s">
        <v>862</v>
      </c>
      <c r="G511" s="198">
        <v>3000</v>
      </c>
      <c r="H511" s="198">
        <v>3000</v>
      </c>
    </row>
    <row r="512" spans="1:8" ht="15" customHeight="1">
      <c r="A512" s="137" t="s">
        <v>173</v>
      </c>
      <c r="B512" s="135"/>
      <c r="C512" s="135"/>
      <c r="D512" s="135"/>
      <c r="E512" s="135" t="s">
        <v>865</v>
      </c>
      <c r="F512" s="304" t="s">
        <v>1053</v>
      </c>
      <c r="G512" s="198">
        <v>5000</v>
      </c>
      <c r="H512" s="198">
        <v>2000</v>
      </c>
    </row>
    <row r="513" spans="1:8" ht="15" customHeight="1">
      <c r="A513" s="137" t="s">
        <v>174</v>
      </c>
      <c r="B513" s="135"/>
      <c r="C513" s="135"/>
      <c r="D513" s="135"/>
      <c r="E513" s="135" t="s">
        <v>866</v>
      </c>
      <c r="F513" s="304" t="s">
        <v>867</v>
      </c>
      <c r="G513" s="198">
        <v>0</v>
      </c>
      <c r="H513" s="198">
        <v>2000</v>
      </c>
    </row>
    <row r="514" spans="1:8" ht="15" customHeight="1">
      <c r="A514" s="137" t="s">
        <v>1421</v>
      </c>
      <c r="B514" s="135"/>
      <c r="C514" s="135"/>
      <c r="D514" s="135"/>
      <c r="E514" s="135" t="s">
        <v>870</v>
      </c>
      <c r="F514" s="304" t="s">
        <v>1011</v>
      </c>
      <c r="G514" s="198">
        <v>9000</v>
      </c>
      <c r="H514" s="198">
        <v>30000</v>
      </c>
    </row>
    <row r="515" spans="1:8" ht="15" customHeight="1">
      <c r="A515" s="137"/>
      <c r="B515" s="135"/>
      <c r="C515" s="135"/>
      <c r="D515" s="129" t="s">
        <v>875</v>
      </c>
      <c r="E515" s="135"/>
      <c r="F515" s="423" t="s">
        <v>1005</v>
      </c>
      <c r="G515" s="199">
        <f>SUM(G516:G517)</f>
        <v>19000</v>
      </c>
      <c r="H515" s="199">
        <f>SUM(H516:H517)</f>
        <v>10000</v>
      </c>
    </row>
    <row r="516" spans="1:8" ht="15" customHeight="1">
      <c r="A516" s="137" t="s">
        <v>1422</v>
      </c>
      <c r="B516" s="135"/>
      <c r="C516" s="135"/>
      <c r="D516" s="129"/>
      <c r="E516" s="135" t="s">
        <v>881</v>
      </c>
      <c r="F516" s="304" t="s">
        <v>882</v>
      </c>
      <c r="G516" s="198">
        <v>10000</v>
      </c>
      <c r="H516" s="198">
        <v>6000</v>
      </c>
    </row>
    <row r="517" spans="1:8" ht="15" customHeight="1">
      <c r="A517" s="137" t="s">
        <v>1423</v>
      </c>
      <c r="B517" s="135"/>
      <c r="C517" s="135"/>
      <c r="D517" s="135"/>
      <c r="E517" s="135" t="s">
        <v>883</v>
      </c>
      <c r="F517" s="304" t="s">
        <v>884</v>
      </c>
      <c r="G517" s="198">
        <v>9000</v>
      </c>
      <c r="H517" s="198">
        <v>4000</v>
      </c>
    </row>
    <row r="518" spans="1:8" ht="15" customHeight="1">
      <c r="A518" s="137"/>
      <c r="B518" s="135"/>
      <c r="C518" s="66" t="s">
        <v>885</v>
      </c>
      <c r="D518" s="129"/>
      <c r="E518" s="129"/>
      <c r="F518" s="422" t="s">
        <v>926</v>
      </c>
      <c r="G518" s="196">
        <f>SUM(G519)</f>
        <v>1000</v>
      </c>
      <c r="H518" s="196">
        <f>SUM(H519)</f>
        <v>1000</v>
      </c>
    </row>
    <row r="519" spans="1:8" ht="15" customHeight="1">
      <c r="A519" s="137"/>
      <c r="B519" s="135"/>
      <c r="C519" s="66"/>
      <c r="D519" s="129" t="s">
        <v>930</v>
      </c>
      <c r="E519" s="129"/>
      <c r="F519" s="423" t="s">
        <v>931</v>
      </c>
      <c r="G519" s="199">
        <f>SUM(G520:G520)</f>
        <v>1000</v>
      </c>
      <c r="H519" s="199">
        <f>SUM(H520:H520)</f>
        <v>1000</v>
      </c>
    </row>
    <row r="520" spans="1:8" ht="15" customHeight="1">
      <c r="A520" s="137" t="s">
        <v>1424</v>
      </c>
      <c r="B520" s="135"/>
      <c r="C520" s="66"/>
      <c r="D520" s="135"/>
      <c r="E520" s="135" t="s">
        <v>932</v>
      </c>
      <c r="F520" s="304" t="s">
        <v>933</v>
      </c>
      <c r="G520" s="198">
        <v>1000</v>
      </c>
      <c r="H520" s="198">
        <v>1000</v>
      </c>
    </row>
    <row r="521" spans="1:8" ht="15" customHeight="1">
      <c r="A521" s="137"/>
      <c r="B521" s="66" t="s">
        <v>1003</v>
      </c>
      <c r="C521" s="25"/>
      <c r="D521" s="134"/>
      <c r="E521" s="135"/>
      <c r="F521" s="422" t="s">
        <v>1025</v>
      </c>
      <c r="G521" s="161"/>
      <c r="H521" s="161"/>
    </row>
    <row r="522" spans="1:8" ht="15" customHeight="1">
      <c r="A522" s="133"/>
      <c r="B522" s="134"/>
      <c r="C522" s="25" t="s">
        <v>959</v>
      </c>
      <c r="D522" s="134"/>
      <c r="E522" s="134"/>
      <c r="F522" s="422" t="s">
        <v>960</v>
      </c>
      <c r="G522" s="196">
        <f>+G523</f>
        <v>5000</v>
      </c>
      <c r="H522" s="196">
        <f>+H523</f>
        <v>0</v>
      </c>
    </row>
    <row r="523" spans="1:8" ht="15" customHeight="1">
      <c r="A523" s="133"/>
      <c r="B523" s="134"/>
      <c r="C523" s="25"/>
      <c r="D523" s="129" t="s">
        <v>967</v>
      </c>
      <c r="E523" s="134"/>
      <c r="F523" s="423" t="s">
        <v>968</v>
      </c>
      <c r="G523" s="199">
        <f>SUM(G524:G524)</f>
        <v>5000</v>
      </c>
      <c r="H523" s="199">
        <f>SUM(H524:H524)</f>
        <v>0</v>
      </c>
    </row>
    <row r="524" spans="1:8" ht="15" customHeight="1" thickBot="1">
      <c r="A524" s="150"/>
      <c r="B524" s="141"/>
      <c r="C524" s="165"/>
      <c r="D524" s="141"/>
      <c r="E524" s="141" t="s">
        <v>969</v>
      </c>
      <c r="F524" s="430" t="s">
        <v>970</v>
      </c>
      <c r="G524" s="202">
        <v>5000</v>
      </c>
      <c r="H524" s="202">
        <v>0</v>
      </c>
    </row>
    <row r="525" spans="1:8" s="26" customFormat="1" ht="15" customHeight="1" thickBot="1">
      <c r="A525" s="450" t="s">
        <v>62</v>
      </c>
      <c r="B525" s="451"/>
      <c r="C525" s="451"/>
      <c r="D525" s="451"/>
      <c r="E525" s="451"/>
      <c r="F525" s="452"/>
      <c r="G525" s="224">
        <f>SUM(G527+G541+G545)</f>
        <v>50000</v>
      </c>
      <c r="H525" s="224">
        <f>SUM(H527+H541+H545)</f>
        <v>60000</v>
      </c>
    </row>
    <row r="526" spans="1:8" ht="15" customHeight="1">
      <c r="A526" s="133"/>
      <c r="B526" s="25" t="s">
        <v>1002</v>
      </c>
      <c r="C526" s="134"/>
      <c r="D526" s="134"/>
      <c r="E526" s="134"/>
      <c r="F526" s="429" t="s">
        <v>1018</v>
      </c>
      <c r="G526" s="201"/>
      <c r="H526" s="201"/>
    </row>
    <row r="527" spans="1:8" ht="15" customHeight="1">
      <c r="A527" s="136"/>
      <c r="B527" s="134"/>
      <c r="C527" s="25" t="s">
        <v>828</v>
      </c>
      <c r="D527" s="134"/>
      <c r="E527" s="134"/>
      <c r="F527" s="422" t="s">
        <v>829</v>
      </c>
      <c r="G527" s="196">
        <f>SUM(G534+G530+G538+G528)</f>
        <v>29800</v>
      </c>
      <c r="H527" s="196">
        <f>SUM(H534+H530+H538+H528)</f>
        <v>44000</v>
      </c>
    </row>
    <row r="528" spans="1:8" ht="15" customHeight="1">
      <c r="A528" s="136"/>
      <c r="B528" s="134"/>
      <c r="C528" s="25"/>
      <c r="D528" s="129" t="s">
        <v>830</v>
      </c>
      <c r="E528" s="134"/>
      <c r="F528" s="423" t="s">
        <v>831</v>
      </c>
      <c r="G528" s="199">
        <f>SUM(G529)</f>
        <v>3000</v>
      </c>
      <c r="H528" s="199">
        <f>SUM(H529)</f>
        <v>5000</v>
      </c>
    </row>
    <row r="529" spans="1:8" ht="15" customHeight="1">
      <c r="A529" s="136" t="s">
        <v>1425</v>
      </c>
      <c r="B529" s="134"/>
      <c r="C529" s="25"/>
      <c r="D529" s="135"/>
      <c r="E529" s="135" t="s">
        <v>832</v>
      </c>
      <c r="F529" s="304" t="s">
        <v>833</v>
      </c>
      <c r="G529" s="198">
        <v>3000</v>
      </c>
      <c r="H529" s="198">
        <v>5000</v>
      </c>
    </row>
    <row r="530" spans="1:8" ht="15" customHeight="1">
      <c r="A530" s="136"/>
      <c r="B530" s="134"/>
      <c r="C530" s="25"/>
      <c r="D530" s="129" t="s">
        <v>837</v>
      </c>
      <c r="E530" s="134"/>
      <c r="F530" s="423" t="s">
        <v>838</v>
      </c>
      <c r="G530" s="199">
        <f>SUM(G531:G533)</f>
        <v>2000</v>
      </c>
      <c r="H530" s="199">
        <f>SUM(H531:H533)</f>
        <v>8000</v>
      </c>
    </row>
    <row r="531" spans="1:8" ht="15" customHeight="1">
      <c r="A531" s="136" t="s">
        <v>1426</v>
      </c>
      <c r="B531" s="134"/>
      <c r="C531" s="25"/>
      <c r="D531" s="129"/>
      <c r="E531" s="135" t="s">
        <v>839</v>
      </c>
      <c r="F531" s="304" t="s">
        <v>1042</v>
      </c>
      <c r="G531" s="198">
        <v>2000</v>
      </c>
      <c r="H531" s="198">
        <v>2000</v>
      </c>
    </row>
    <row r="532" spans="1:8" ht="15" customHeight="1">
      <c r="A532" s="136" t="s">
        <v>1427</v>
      </c>
      <c r="B532" s="134"/>
      <c r="C532" s="25"/>
      <c r="D532" s="129"/>
      <c r="E532" s="135" t="s">
        <v>854</v>
      </c>
      <c r="F532" s="304" t="s">
        <v>855</v>
      </c>
      <c r="G532" s="198">
        <v>0</v>
      </c>
      <c r="H532" s="198">
        <v>4000</v>
      </c>
    </row>
    <row r="533" spans="1:8" ht="15" customHeight="1" thickBot="1">
      <c r="A533" s="159" t="s">
        <v>1428</v>
      </c>
      <c r="B533" s="139"/>
      <c r="C533" s="165"/>
      <c r="D533" s="166"/>
      <c r="E533" s="141" t="s">
        <v>858</v>
      </c>
      <c r="F533" s="342" t="s">
        <v>1048</v>
      </c>
      <c r="G533" s="202">
        <v>0</v>
      </c>
      <c r="H533" s="202">
        <v>2000</v>
      </c>
    </row>
    <row r="534" spans="1:8" ht="15" customHeight="1">
      <c r="A534" s="137"/>
      <c r="B534" s="135"/>
      <c r="C534" s="135"/>
      <c r="D534" s="129" t="s">
        <v>859</v>
      </c>
      <c r="E534" s="134"/>
      <c r="F534" s="423" t="s">
        <v>860</v>
      </c>
      <c r="G534" s="199">
        <f>SUM(G535:G537)</f>
        <v>7500</v>
      </c>
      <c r="H534" s="199">
        <f>SUM(H535:H537)</f>
        <v>12500</v>
      </c>
    </row>
    <row r="535" spans="1:8" ht="15" customHeight="1">
      <c r="A535" s="137" t="s">
        <v>1429</v>
      </c>
      <c r="B535" s="135"/>
      <c r="C535" s="135"/>
      <c r="D535" s="129"/>
      <c r="E535" s="135" t="s">
        <v>861</v>
      </c>
      <c r="F535" s="304" t="s">
        <v>862</v>
      </c>
      <c r="G535" s="198">
        <v>2500</v>
      </c>
      <c r="H535" s="198">
        <v>4000</v>
      </c>
    </row>
    <row r="536" spans="1:8" ht="15" customHeight="1">
      <c r="A536" s="137" t="s">
        <v>1430</v>
      </c>
      <c r="B536" s="135"/>
      <c r="C536" s="135"/>
      <c r="D536" s="135"/>
      <c r="E536" s="135" t="s">
        <v>865</v>
      </c>
      <c r="F536" s="304" t="s">
        <v>1053</v>
      </c>
      <c r="G536" s="198">
        <v>5000</v>
      </c>
      <c r="H536" s="198">
        <v>7000</v>
      </c>
    </row>
    <row r="537" spans="1:8" ht="15" customHeight="1">
      <c r="A537" s="137" t="s">
        <v>1431</v>
      </c>
      <c r="B537" s="135"/>
      <c r="C537" s="135"/>
      <c r="D537" s="135"/>
      <c r="E537" s="135" t="s">
        <v>866</v>
      </c>
      <c r="F537" s="304" t="s">
        <v>867</v>
      </c>
      <c r="G537" s="198">
        <v>0</v>
      </c>
      <c r="H537" s="198">
        <v>1500</v>
      </c>
    </row>
    <row r="538" spans="1:8" ht="15" customHeight="1">
      <c r="A538" s="137"/>
      <c r="B538" s="135"/>
      <c r="C538" s="135"/>
      <c r="D538" s="129" t="s">
        <v>875</v>
      </c>
      <c r="E538" s="135"/>
      <c r="F538" s="423" t="s">
        <v>1005</v>
      </c>
      <c r="G538" s="199">
        <f>SUM(G539:G540)</f>
        <v>17300</v>
      </c>
      <c r="H538" s="199">
        <f>SUM(H539:H540)</f>
        <v>18500</v>
      </c>
    </row>
    <row r="539" spans="1:8" ht="15" customHeight="1">
      <c r="A539" s="137" t="s">
        <v>1432</v>
      </c>
      <c r="B539" s="135"/>
      <c r="C539" s="135"/>
      <c r="D539" s="129"/>
      <c r="E539" s="135" t="s">
        <v>881</v>
      </c>
      <c r="F539" s="304" t="s">
        <v>882</v>
      </c>
      <c r="G539" s="198">
        <v>5000</v>
      </c>
      <c r="H539" s="198">
        <v>5000</v>
      </c>
    </row>
    <row r="540" spans="1:8" ht="15" customHeight="1">
      <c r="A540" s="137" t="s">
        <v>1433</v>
      </c>
      <c r="B540" s="135"/>
      <c r="C540" s="135"/>
      <c r="D540" s="135"/>
      <c r="E540" s="135" t="s">
        <v>883</v>
      </c>
      <c r="F540" s="304" t="s">
        <v>884</v>
      </c>
      <c r="G540" s="198">
        <v>12300</v>
      </c>
      <c r="H540" s="198">
        <v>13500</v>
      </c>
    </row>
    <row r="541" spans="1:8" ht="15" customHeight="1">
      <c r="A541" s="137"/>
      <c r="B541" s="135"/>
      <c r="C541" s="66" t="s">
        <v>885</v>
      </c>
      <c r="D541" s="129"/>
      <c r="E541" s="129"/>
      <c r="F541" s="422" t="s">
        <v>926</v>
      </c>
      <c r="G541" s="196">
        <f>SUM(G542)</f>
        <v>500</v>
      </c>
      <c r="H541" s="196">
        <f>SUM(H542)</f>
        <v>1000</v>
      </c>
    </row>
    <row r="542" spans="1:8" ht="15" customHeight="1">
      <c r="A542" s="137"/>
      <c r="B542" s="135"/>
      <c r="C542" s="66"/>
      <c r="D542" s="129" t="s">
        <v>930</v>
      </c>
      <c r="E542" s="129"/>
      <c r="F542" s="423" t="s">
        <v>931</v>
      </c>
      <c r="G542" s="199">
        <f>SUM(G543:G543)</f>
        <v>500</v>
      </c>
      <c r="H542" s="199">
        <f>SUM(H543:H543)</f>
        <v>1000</v>
      </c>
    </row>
    <row r="543" spans="1:8" ht="15" customHeight="1">
      <c r="A543" s="137" t="s">
        <v>1434</v>
      </c>
      <c r="B543" s="135"/>
      <c r="C543" s="66"/>
      <c r="D543" s="135"/>
      <c r="E543" s="135" t="s">
        <v>932</v>
      </c>
      <c r="F543" s="304" t="s">
        <v>933</v>
      </c>
      <c r="G543" s="198">
        <v>500</v>
      </c>
      <c r="H543" s="198">
        <v>1000</v>
      </c>
    </row>
    <row r="544" spans="1:8" ht="15" customHeight="1">
      <c r="A544" s="137"/>
      <c r="B544" s="66" t="s">
        <v>1003</v>
      </c>
      <c r="C544" s="25"/>
      <c r="D544" s="134"/>
      <c r="E544" s="135"/>
      <c r="F544" s="422" t="s">
        <v>1025</v>
      </c>
      <c r="G544" s="161"/>
      <c r="H544" s="161"/>
    </row>
    <row r="545" spans="1:8" ht="15" customHeight="1">
      <c r="A545" s="133"/>
      <c r="B545" s="134"/>
      <c r="C545" s="25" t="s">
        <v>959</v>
      </c>
      <c r="D545" s="134"/>
      <c r="E545" s="134"/>
      <c r="F545" s="422" t="s">
        <v>960</v>
      </c>
      <c r="G545" s="196">
        <f>+G546</f>
        <v>19700</v>
      </c>
      <c r="H545" s="196">
        <f>+H546</f>
        <v>15000</v>
      </c>
    </row>
    <row r="546" spans="1:8" ht="15" customHeight="1">
      <c r="A546" s="133"/>
      <c r="B546" s="134"/>
      <c r="C546" s="25"/>
      <c r="D546" s="129" t="s">
        <v>967</v>
      </c>
      <c r="E546" s="134"/>
      <c r="F546" s="423" t="s">
        <v>968</v>
      </c>
      <c r="G546" s="199">
        <f>SUM(G547:G548)</f>
        <v>19700</v>
      </c>
      <c r="H546" s="199">
        <f>SUM(H547:H548)</f>
        <v>15000</v>
      </c>
    </row>
    <row r="547" spans="1:8" ht="15" customHeight="1">
      <c r="A547" s="137" t="s">
        <v>1435</v>
      </c>
      <c r="B547" s="135"/>
      <c r="C547" s="25"/>
      <c r="D547" s="135"/>
      <c r="E547" s="135" t="s">
        <v>969</v>
      </c>
      <c r="F547" s="426" t="s">
        <v>970</v>
      </c>
      <c r="G547" s="198">
        <v>19700</v>
      </c>
      <c r="H547" s="198">
        <v>12000</v>
      </c>
    </row>
    <row r="548" spans="1:8" ht="15" customHeight="1" thickBot="1">
      <c r="A548" s="150" t="s">
        <v>1436</v>
      </c>
      <c r="B548" s="141"/>
      <c r="C548" s="165"/>
      <c r="D548" s="141"/>
      <c r="E548" s="141" t="s">
        <v>975</v>
      </c>
      <c r="F548" s="430" t="s">
        <v>972</v>
      </c>
      <c r="G548" s="202">
        <v>0</v>
      </c>
      <c r="H548" s="202">
        <v>3000</v>
      </c>
    </row>
    <row r="549" spans="1:8" s="26" customFormat="1" ht="15" customHeight="1" thickBot="1">
      <c r="A549" s="450" t="s">
        <v>61</v>
      </c>
      <c r="B549" s="451"/>
      <c r="C549" s="451"/>
      <c r="D549" s="451"/>
      <c r="E549" s="451"/>
      <c r="F549" s="452"/>
      <c r="G549" s="224">
        <f>SUM(G551+G567+G570+G575)</f>
        <v>50000</v>
      </c>
      <c r="H549" s="224">
        <f>SUM(H551+H567+H570+H575)</f>
        <v>60000</v>
      </c>
    </row>
    <row r="550" spans="1:8" ht="15" customHeight="1">
      <c r="A550" s="133"/>
      <c r="B550" s="25" t="s">
        <v>1002</v>
      </c>
      <c r="C550" s="134"/>
      <c r="D550" s="134"/>
      <c r="E550" s="134"/>
      <c r="F550" s="429" t="s">
        <v>1018</v>
      </c>
      <c r="G550" s="201"/>
      <c r="H550" s="201"/>
    </row>
    <row r="551" spans="1:8" ht="15" customHeight="1">
      <c r="A551" s="136"/>
      <c r="B551" s="134"/>
      <c r="C551" s="25" t="s">
        <v>828</v>
      </c>
      <c r="D551" s="134"/>
      <c r="E551" s="134"/>
      <c r="F551" s="422" t="s">
        <v>829</v>
      </c>
      <c r="G551" s="196">
        <f>SUM(G558+G554+G564+G552)</f>
        <v>38500</v>
      </c>
      <c r="H551" s="196">
        <f>SUM(H558+H554+H564+H552)</f>
        <v>49500</v>
      </c>
    </row>
    <row r="552" spans="1:8" ht="15" customHeight="1">
      <c r="A552" s="136"/>
      <c r="B552" s="134"/>
      <c r="C552" s="25"/>
      <c r="D552" s="129" t="s">
        <v>830</v>
      </c>
      <c r="E552" s="134"/>
      <c r="F552" s="423" t="s">
        <v>831</v>
      </c>
      <c r="G552" s="199">
        <f>SUM(G553)</f>
        <v>3000</v>
      </c>
      <c r="H552" s="199">
        <f>SUM(H553)</f>
        <v>13000</v>
      </c>
    </row>
    <row r="553" spans="1:8" ht="15" customHeight="1">
      <c r="A553" s="136" t="s">
        <v>1437</v>
      </c>
      <c r="B553" s="134"/>
      <c r="C553" s="25"/>
      <c r="D553" s="135"/>
      <c r="E553" s="135" t="s">
        <v>832</v>
      </c>
      <c r="F553" s="304" t="s">
        <v>833</v>
      </c>
      <c r="G553" s="198">
        <v>3000</v>
      </c>
      <c r="H553" s="198">
        <v>13000</v>
      </c>
    </row>
    <row r="554" spans="1:8" ht="15" customHeight="1">
      <c r="A554" s="136"/>
      <c r="B554" s="134"/>
      <c r="C554" s="25"/>
      <c r="D554" s="129" t="s">
        <v>837</v>
      </c>
      <c r="E554" s="134"/>
      <c r="F554" s="423" t="s">
        <v>838</v>
      </c>
      <c r="G554" s="199">
        <f>SUM(G555:G557)</f>
        <v>12000</v>
      </c>
      <c r="H554" s="199">
        <f>SUM(H555:H557)</f>
        <v>5000</v>
      </c>
    </row>
    <row r="555" spans="1:8" ht="15" customHeight="1">
      <c r="A555" s="136" t="s">
        <v>1438</v>
      </c>
      <c r="B555" s="134"/>
      <c r="C555" s="25"/>
      <c r="D555" s="129"/>
      <c r="E555" s="135" t="s">
        <v>839</v>
      </c>
      <c r="F555" s="304" t="s">
        <v>1042</v>
      </c>
      <c r="G555" s="198">
        <v>6500</v>
      </c>
      <c r="H555" s="198">
        <v>3000</v>
      </c>
    </row>
    <row r="556" spans="1:8" ht="15" customHeight="1">
      <c r="A556" s="136" t="s">
        <v>1439</v>
      </c>
      <c r="B556" s="134"/>
      <c r="C556" s="25"/>
      <c r="D556" s="129"/>
      <c r="E556" s="135" t="s">
        <v>854</v>
      </c>
      <c r="F556" s="304" t="s">
        <v>855</v>
      </c>
      <c r="G556" s="198">
        <v>3500</v>
      </c>
      <c r="H556" s="198">
        <v>2000</v>
      </c>
    </row>
    <row r="557" spans="1:8" ht="15" customHeight="1">
      <c r="A557" s="136"/>
      <c r="B557" s="134"/>
      <c r="C557" s="25"/>
      <c r="D557" s="134"/>
      <c r="E557" s="135" t="s">
        <v>858</v>
      </c>
      <c r="F557" s="304" t="s">
        <v>1048</v>
      </c>
      <c r="G557" s="198">
        <v>2000</v>
      </c>
      <c r="H557" s="198">
        <v>0</v>
      </c>
    </row>
    <row r="558" spans="1:8" ht="15" customHeight="1">
      <c r="A558" s="137"/>
      <c r="B558" s="135"/>
      <c r="C558" s="135"/>
      <c r="D558" s="129" t="s">
        <v>859</v>
      </c>
      <c r="E558" s="134"/>
      <c r="F558" s="423" t="s">
        <v>860</v>
      </c>
      <c r="G558" s="199">
        <f>SUM(G559:G563)</f>
        <v>12500</v>
      </c>
      <c r="H558" s="199">
        <f>SUM(H559:H563)</f>
        <v>10000</v>
      </c>
    </row>
    <row r="559" spans="1:8" ht="15" customHeight="1">
      <c r="A559" s="137" t="s">
        <v>1440</v>
      </c>
      <c r="B559" s="135"/>
      <c r="C559" s="135"/>
      <c r="D559" s="129"/>
      <c r="E559" s="135" t="s">
        <v>861</v>
      </c>
      <c r="F559" s="304" t="s">
        <v>862</v>
      </c>
      <c r="G559" s="219">
        <v>0</v>
      </c>
      <c r="H559" s="219">
        <v>2500</v>
      </c>
    </row>
    <row r="560" spans="1:8" ht="15" customHeight="1">
      <c r="A560" s="137" t="s">
        <v>1441</v>
      </c>
      <c r="B560" s="135"/>
      <c r="C560" s="135"/>
      <c r="D560" s="135"/>
      <c r="E560" s="135" t="s">
        <v>865</v>
      </c>
      <c r="F560" s="304" t="s">
        <v>1053</v>
      </c>
      <c r="G560" s="198">
        <v>2000</v>
      </c>
      <c r="H560" s="198">
        <v>2000</v>
      </c>
    </row>
    <row r="561" spans="1:8" ht="15" customHeight="1">
      <c r="A561" s="137" t="s">
        <v>1442</v>
      </c>
      <c r="B561" s="135"/>
      <c r="C561" s="135"/>
      <c r="D561" s="135"/>
      <c r="E561" s="135" t="s">
        <v>866</v>
      </c>
      <c r="F561" s="304" t="s">
        <v>867</v>
      </c>
      <c r="G561" s="198">
        <v>1500</v>
      </c>
      <c r="H561" s="198">
        <v>1500</v>
      </c>
    </row>
    <row r="562" spans="1:8" ht="15" customHeight="1">
      <c r="A562" s="137"/>
      <c r="B562" s="135"/>
      <c r="C562" s="135"/>
      <c r="D562" s="135"/>
      <c r="E562" s="135" t="s">
        <v>868</v>
      </c>
      <c r="F562" s="304" t="s">
        <v>1044</v>
      </c>
      <c r="G562" s="198">
        <v>9000</v>
      </c>
      <c r="H562" s="198">
        <v>0</v>
      </c>
    </row>
    <row r="563" spans="1:8" ht="15" customHeight="1">
      <c r="A563" s="137" t="s">
        <v>1443</v>
      </c>
      <c r="B563" s="135"/>
      <c r="C563" s="135"/>
      <c r="D563" s="135"/>
      <c r="E563" s="135" t="s">
        <v>870</v>
      </c>
      <c r="F563" s="304" t="s">
        <v>1011</v>
      </c>
      <c r="G563" s="198">
        <v>0</v>
      </c>
      <c r="H563" s="97">
        <v>4000</v>
      </c>
    </row>
    <row r="564" spans="1:8" ht="15" customHeight="1">
      <c r="A564" s="137"/>
      <c r="B564" s="135"/>
      <c r="C564" s="135"/>
      <c r="D564" s="129" t="s">
        <v>875</v>
      </c>
      <c r="E564" s="325"/>
      <c r="F564" s="423" t="s">
        <v>1005</v>
      </c>
      <c r="G564" s="199">
        <f>SUM(G565:G566)</f>
        <v>11000</v>
      </c>
      <c r="H564" s="173">
        <f>SUM(H565:H566)</f>
        <v>21500</v>
      </c>
    </row>
    <row r="565" spans="1:8" ht="15" customHeight="1">
      <c r="A565" s="137" t="s">
        <v>1444</v>
      </c>
      <c r="B565" s="135"/>
      <c r="C565" s="135"/>
      <c r="D565" s="129"/>
      <c r="E565" s="135" t="s">
        <v>881</v>
      </c>
      <c r="F565" s="304" t="s">
        <v>882</v>
      </c>
      <c r="G565" s="198">
        <v>1000</v>
      </c>
      <c r="H565" s="198">
        <v>5000</v>
      </c>
    </row>
    <row r="566" spans="1:8" ht="15" customHeight="1">
      <c r="A566" s="137" t="s">
        <v>1445</v>
      </c>
      <c r="B566" s="135"/>
      <c r="C566" s="135"/>
      <c r="D566" s="135"/>
      <c r="E566" s="135" t="s">
        <v>883</v>
      </c>
      <c r="F566" s="304" t="s">
        <v>884</v>
      </c>
      <c r="G566" s="198">
        <v>10000</v>
      </c>
      <c r="H566" s="198">
        <v>16500</v>
      </c>
    </row>
    <row r="567" spans="1:8" ht="15" customHeight="1">
      <c r="A567" s="137"/>
      <c r="B567" s="135"/>
      <c r="C567" s="66" t="s">
        <v>885</v>
      </c>
      <c r="D567" s="129"/>
      <c r="E567" s="129"/>
      <c r="F567" s="422" t="s">
        <v>926</v>
      </c>
      <c r="G567" s="196">
        <f>SUM(G568)</f>
        <v>500</v>
      </c>
      <c r="H567" s="196">
        <f>SUM(H568)</f>
        <v>500</v>
      </c>
    </row>
    <row r="568" spans="1:8" ht="15" customHeight="1">
      <c r="A568" s="137"/>
      <c r="B568" s="135"/>
      <c r="C568" s="66"/>
      <c r="D568" s="129" t="s">
        <v>930</v>
      </c>
      <c r="E568" s="129"/>
      <c r="F568" s="423" t="s">
        <v>931</v>
      </c>
      <c r="G568" s="199">
        <f>SUM(G569:G569)</f>
        <v>500</v>
      </c>
      <c r="H568" s="199">
        <f>SUM(H569:H569)</f>
        <v>500</v>
      </c>
    </row>
    <row r="569" spans="1:8" ht="15" customHeight="1">
      <c r="A569" s="137" t="s">
        <v>1446</v>
      </c>
      <c r="B569" s="135"/>
      <c r="C569" s="66"/>
      <c r="D569" s="135"/>
      <c r="E569" s="135" t="s">
        <v>932</v>
      </c>
      <c r="F569" s="304" t="s">
        <v>933</v>
      </c>
      <c r="G569" s="198">
        <v>500</v>
      </c>
      <c r="H569" s="198">
        <v>500</v>
      </c>
    </row>
    <row r="570" spans="1:8" ht="15" customHeight="1">
      <c r="A570" s="137"/>
      <c r="B570" s="135"/>
      <c r="C570" s="25" t="s">
        <v>948</v>
      </c>
      <c r="D570" s="129"/>
      <c r="E570" s="129"/>
      <c r="F570" s="422" t="s">
        <v>1285</v>
      </c>
      <c r="G570" s="196">
        <f>SUM(G571)</f>
        <v>2000</v>
      </c>
      <c r="H570" s="196">
        <f>SUM(H571)</f>
        <v>5000</v>
      </c>
    </row>
    <row r="571" spans="1:8" ht="15" customHeight="1">
      <c r="A571" s="137"/>
      <c r="B571" s="135"/>
      <c r="C571" s="129"/>
      <c r="D571" s="129" t="s">
        <v>949</v>
      </c>
      <c r="E571" s="129"/>
      <c r="F571" s="423" t="s">
        <v>950</v>
      </c>
      <c r="G571" s="199">
        <f>SUM(G572:G573)</f>
        <v>2000</v>
      </c>
      <c r="H571" s="199">
        <f>SUM(H572:H573)</f>
        <v>5000</v>
      </c>
    </row>
    <row r="572" spans="1:8" ht="15" customHeight="1">
      <c r="A572" s="137" t="s">
        <v>1447</v>
      </c>
      <c r="B572" s="135"/>
      <c r="C572" s="129"/>
      <c r="D572" s="129"/>
      <c r="E572" s="135" t="s">
        <v>951</v>
      </c>
      <c r="F572" s="304" t="s">
        <v>1513</v>
      </c>
      <c r="G572" s="219">
        <v>0</v>
      </c>
      <c r="H572" s="219">
        <v>5000</v>
      </c>
    </row>
    <row r="573" spans="1:8" ht="15" customHeight="1">
      <c r="A573" s="137"/>
      <c r="B573" s="135"/>
      <c r="C573" s="129"/>
      <c r="D573" s="129"/>
      <c r="E573" s="135" t="s">
        <v>1331</v>
      </c>
      <c r="F573" s="304" t="s">
        <v>470</v>
      </c>
      <c r="G573" s="198">
        <v>2000</v>
      </c>
      <c r="H573" s="198">
        <v>0</v>
      </c>
    </row>
    <row r="574" spans="1:8" ht="15" customHeight="1">
      <c r="A574" s="137"/>
      <c r="B574" s="66" t="s">
        <v>1003</v>
      </c>
      <c r="C574" s="25"/>
      <c r="D574" s="134"/>
      <c r="E574" s="135"/>
      <c r="F574" s="422" t="s">
        <v>1025</v>
      </c>
      <c r="G574" s="161"/>
      <c r="H574" s="161"/>
    </row>
    <row r="575" spans="1:8" ht="15" customHeight="1">
      <c r="A575" s="133"/>
      <c r="B575" s="134"/>
      <c r="C575" s="25" t="s">
        <v>959</v>
      </c>
      <c r="D575" s="134"/>
      <c r="E575" s="134"/>
      <c r="F575" s="422" t="s">
        <v>960</v>
      </c>
      <c r="G575" s="196">
        <f>+G576</f>
        <v>9000</v>
      </c>
      <c r="H575" s="196">
        <f>+H576</f>
        <v>5000</v>
      </c>
    </row>
    <row r="576" spans="1:8" ht="15" customHeight="1">
      <c r="A576" s="133"/>
      <c r="B576" s="134"/>
      <c r="C576" s="25"/>
      <c r="D576" s="129" t="s">
        <v>967</v>
      </c>
      <c r="E576" s="134"/>
      <c r="F576" s="423" t="s">
        <v>968</v>
      </c>
      <c r="G576" s="199">
        <f>SUM(G577:G577)</f>
        <v>9000</v>
      </c>
      <c r="H576" s="173">
        <f>SUM(H577:H577)</f>
        <v>5000</v>
      </c>
    </row>
    <row r="577" spans="1:8" ht="15" customHeight="1" thickBot="1">
      <c r="A577" s="150" t="s">
        <v>1448</v>
      </c>
      <c r="B577" s="141"/>
      <c r="C577" s="165"/>
      <c r="D577" s="141"/>
      <c r="E577" s="326" t="s">
        <v>969</v>
      </c>
      <c r="F577" s="342" t="s">
        <v>970</v>
      </c>
      <c r="G577" s="202">
        <v>9000</v>
      </c>
      <c r="H577" s="202">
        <v>5000</v>
      </c>
    </row>
    <row r="578" spans="1:8" s="26" customFormat="1" ht="15" customHeight="1" thickBot="1">
      <c r="A578" s="450" t="s">
        <v>60</v>
      </c>
      <c r="B578" s="451"/>
      <c r="C578" s="451"/>
      <c r="D578" s="451"/>
      <c r="E578" s="451"/>
      <c r="F578" s="452"/>
      <c r="G578" s="224">
        <f>SUM(G580+G595+G599)</f>
        <v>50000</v>
      </c>
      <c r="H578" s="224">
        <f>SUM(H580+H595+H599)</f>
        <v>60000</v>
      </c>
    </row>
    <row r="579" spans="1:8" ht="15" customHeight="1">
      <c r="A579" s="133"/>
      <c r="B579" s="25" t="s">
        <v>1002</v>
      </c>
      <c r="C579" s="134"/>
      <c r="D579" s="134"/>
      <c r="E579" s="134"/>
      <c r="F579" s="429" t="s">
        <v>1018</v>
      </c>
      <c r="G579" s="201"/>
      <c r="H579" s="201"/>
    </row>
    <row r="580" spans="1:8" ht="15" customHeight="1">
      <c r="A580" s="136"/>
      <c r="B580" s="134"/>
      <c r="C580" s="25" t="s">
        <v>828</v>
      </c>
      <c r="D580" s="134"/>
      <c r="E580" s="134"/>
      <c r="F580" s="422" t="s">
        <v>829</v>
      </c>
      <c r="G580" s="196">
        <f>SUM(G587+G583+G592+G581)</f>
        <v>44500</v>
      </c>
      <c r="H580" s="196">
        <f>SUM(H587+H583+H592+H581)</f>
        <v>59500</v>
      </c>
    </row>
    <row r="581" spans="1:8" ht="15" customHeight="1">
      <c r="A581" s="136"/>
      <c r="B581" s="134"/>
      <c r="C581" s="25"/>
      <c r="D581" s="129" t="s">
        <v>830</v>
      </c>
      <c r="E581" s="134"/>
      <c r="F581" s="423" t="s">
        <v>831</v>
      </c>
      <c r="G581" s="199">
        <f>SUM(G582)</f>
        <v>12000</v>
      </c>
      <c r="H581" s="199">
        <f>SUM(H582)</f>
        <v>17000</v>
      </c>
    </row>
    <row r="582" spans="1:8" ht="15" customHeight="1">
      <c r="A582" s="136" t="s">
        <v>1449</v>
      </c>
      <c r="B582" s="134"/>
      <c r="C582" s="25"/>
      <c r="D582" s="135"/>
      <c r="E582" s="135" t="s">
        <v>832</v>
      </c>
      <c r="F582" s="304" t="s">
        <v>833</v>
      </c>
      <c r="G582" s="198">
        <v>12000</v>
      </c>
      <c r="H582" s="198">
        <v>17000</v>
      </c>
    </row>
    <row r="583" spans="1:8" ht="15" customHeight="1">
      <c r="A583" s="136"/>
      <c r="B583" s="134"/>
      <c r="C583" s="25"/>
      <c r="D583" s="129" t="s">
        <v>837</v>
      </c>
      <c r="E583" s="134"/>
      <c r="F583" s="423" t="s">
        <v>838</v>
      </c>
      <c r="G583" s="199">
        <f>SUM(G584:G586)</f>
        <v>3000</v>
      </c>
      <c r="H583" s="199">
        <f>SUM(H584:H586)</f>
        <v>9000</v>
      </c>
    </row>
    <row r="584" spans="1:8" ht="15" customHeight="1">
      <c r="A584" s="136" t="s">
        <v>1450</v>
      </c>
      <c r="B584" s="134"/>
      <c r="C584" s="25"/>
      <c r="D584" s="129"/>
      <c r="E584" s="135" t="s">
        <v>839</v>
      </c>
      <c r="F584" s="304" t="s">
        <v>1042</v>
      </c>
      <c r="G584" s="198">
        <v>2000</v>
      </c>
      <c r="H584" s="198">
        <v>2000</v>
      </c>
    </row>
    <row r="585" spans="1:8" ht="15" customHeight="1">
      <c r="A585" s="136" t="s">
        <v>1451</v>
      </c>
      <c r="B585" s="134"/>
      <c r="C585" s="25"/>
      <c r="D585" s="129"/>
      <c r="E585" s="135" t="s">
        <v>854</v>
      </c>
      <c r="F585" s="304" t="s">
        <v>855</v>
      </c>
      <c r="G585" s="198">
        <v>1000</v>
      </c>
      <c r="H585" s="198">
        <v>4000</v>
      </c>
    </row>
    <row r="586" spans="1:8" ht="15" customHeight="1">
      <c r="A586" s="136" t="s">
        <v>1452</v>
      </c>
      <c r="B586" s="134"/>
      <c r="C586" s="25"/>
      <c r="D586" s="129"/>
      <c r="E586" s="135" t="s">
        <v>858</v>
      </c>
      <c r="F586" s="304" t="s">
        <v>1048</v>
      </c>
      <c r="G586" s="198">
        <v>0</v>
      </c>
      <c r="H586" s="198">
        <v>3000</v>
      </c>
    </row>
    <row r="587" spans="1:8" ht="15" customHeight="1">
      <c r="A587" s="137"/>
      <c r="B587" s="135"/>
      <c r="C587" s="135"/>
      <c r="D587" s="129" t="s">
        <v>859</v>
      </c>
      <c r="E587" s="134"/>
      <c r="F587" s="423" t="s">
        <v>860</v>
      </c>
      <c r="G587" s="199">
        <f>SUM(G588:G591)</f>
        <v>8000</v>
      </c>
      <c r="H587" s="199">
        <f>SUM(H588:H591)</f>
        <v>10000</v>
      </c>
    </row>
    <row r="588" spans="1:8" ht="15" customHeight="1">
      <c r="A588" s="137" t="s">
        <v>1453</v>
      </c>
      <c r="B588" s="135"/>
      <c r="C588" s="135"/>
      <c r="D588" s="129"/>
      <c r="E588" s="135" t="s">
        <v>861</v>
      </c>
      <c r="F588" s="304" t="s">
        <v>862</v>
      </c>
      <c r="G588" s="198">
        <v>2000</v>
      </c>
      <c r="H588" s="198">
        <v>3000</v>
      </c>
    </row>
    <row r="589" spans="1:8" ht="15" customHeight="1">
      <c r="A589" s="137" t="s">
        <v>1454</v>
      </c>
      <c r="B589" s="135"/>
      <c r="C589" s="135"/>
      <c r="D589" s="135"/>
      <c r="E589" s="135" t="s">
        <v>865</v>
      </c>
      <c r="F589" s="304" t="s">
        <v>1053</v>
      </c>
      <c r="G589" s="198">
        <v>2000</v>
      </c>
      <c r="H589" s="198">
        <v>5000</v>
      </c>
    </row>
    <row r="590" spans="1:8" ht="15" customHeight="1">
      <c r="A590" s="137" t="s">
        <v>1455</v>
      </c>
      <c r="B590" s="135"/>
      <c r="C590" s="135"/>
      <c r="D590" s="135"/>
      <c r="E590" s="135" t="s">
        <v>866</v>
      </c>
      <c r="F590" s="304" t="s">
        <v>867</v>
      </c>
      <c r="G590" s="198">
        <v>2000</v>
      </c>
      <c r="H590" s="198">
        <v>2000</v>
      </c>
    </row>
    <row r="591" spans="1:8" ht="15" customHeight="1">
      <c r="A591" s="137"/>
      <c r="B591" s="135"/>
      <c r="C591" s="135"/>
      <c r="D591" s="135"/>
      <c r="E591" s="135" t="s">
        <v>870</v>
      </c>
      <c r="F591" s="304" t="s">
        <v>1011</v>
      </c>
      <c r="G591" s="198">
        <v>2000</v>
      </c>
      <c r="H591" s="198">
        <v>0</v>
      </c>
    </row>
    <row r="592" spans="1:8" ht="15" customHeight="1">
      <c r="A592" s="137"/>
      <c r="B592" s="135"/>
      <c r="C592" s="135"/>
      <c r="D592" s="129" t="s">
        <v>875</v>
      </c>
      <c r="E592" s="135"/>
      <c r="F592" s="423" t="s">
        <v>1005</v>
      </c>
      <c r="G592" s="199">
        <f>SUM(G593:G594)</f>
        <v>21500</v>
      </c>
      <c r="H592" s="199">
        <f>SUM(H593:H594)</f>
        <v>23500</v>
      </c>
    </row>
    <row r="593" spans="1:8" ht="15" customHeight="1">
      <c r="A593" s="137" t="s">
        <v>1456</v>
      </c>
      <c r="B593" s="135"/>
      <c r="C593" s="135"/>
      <c r="D593" s="129"/>
      <c r="E593" s="135" t="s">
        <v>881</v>
      </c>
      <c r="F593" s="304" t="s">
        <v>882</v>
      </c>
      <c r="G593" s="198">
        <v>3000</v>
      </c>
      <c r="H593" s="198">
        <v>9000</v>
      </c>
    </row>
    <row r="594" spans="1:8" ht="15" customHeight="1">
      <c r="A594" s="137" t="s">
        <v>1457</v>
      </c>
      <c r="B594" s="135"/>
      <c r="C594" s="135"/>
      <c r="D594" s="135"/>
      <c r="E594" s="135" t="s">
        <v>883</v>
      </c>
      <c r="F594" s="304" t="s">
        <v>884</v>
      </c>
      <c r="G594" s="198">
        <v>18500</v>
      </c>
      <c r="H594" s="198">
        <v>14500</v>
      </c>
    </row>
    <row r="595" spans="1:8" ht="15" customHeight="1">
      <c r="A595" s="137"/>
      <c r="B595" s="135"/>
      <c r="C595" s="66" t="s">
        <v>885</v>
      </c>
      <c r="D595" s="129"/>
      <c r="E595" s="129"/>
      <c r="F595" s="422" t="s">
        <v>926</v>
      </c>
      <c r="G595" s="196">
        <f>SUM(G596)</f>
        <v>500</v>
      </c>
      <c r="H595" s="196">
        <f>SUM(H596)</f>
        <v>500</v>
      </c>
    </row>
    <row r="596" spans="1:8" ht="15" customHeight="1">
      <c r="A596" s="137"/>
      <c r="B596" s="135"/>
      <c r="C596" s="66"/>
      <c r="D596" s="129" t="s">
        <v>930</v>
      </c>
      <c r="E596" s="129"/>
      <c r="F596" s="423" t="s">
        <v>931</v>
      </c>
      <c r="G596" s="199">
        <f>SUM(G597:G597)</f>
        <v>500</v>
      </c>
      <c r="H596" s="199">
        <f>SUM(H597:H597)</f>
        <v>500</v>
      </c>
    </row>
    <row r="597" spans="1:8" ht="15" customHeight="1">
      <c r="A597" s="137" t="s">
        <v>1458</v>
      </c>
      <c r="B597" s="135"/>
      <c r="C597" s="66"/>
      <c r="D597" s="135"/>
      <c r="E597" s="135" t="s">
        <v>932</v>
      </c>
      <c r="F597" s="304" t="s">
        <v>933</v>
      </c>
      <c r="G597" s="198">
        <v>500</v>
      </c>
      <c r="H597" s="198">
        <v>500</v>
      </c>
    </row>
    <row r="598" spans="1:8" ht="15" customHeight="1">
      <c r="A598" s="137"/>
      <c r="B598" s="66" t="s">
        <v>1003</v>
      </c>
      <c r="C598" s="25"/>
      <c r="D598" s="134"/>
      <c r="E598" s="135"/>
      <c r="F598" s="422" t="s">
        <v>1025</v>
      </c>
      <c r="G598" s="161"/>
      <c r="H598" s="161"/>
    </row>
    <row r="599" spans="1:8" ht="15" customHeight="1">
      <c r="A599" s="133"/>
      <c r="B599" s="134"/>
      <c r="C599" s="25" t="s">
        <v>959</v>
      </c>
      <c r="D599" s="134"/>
      <c r="E599" s="134"/>
      <c r="F599" s="422" t="s">
        <v>960</v>
      </c>
      <c r="G599" s="196">
        <f>+G600</f>
        <v>5000</v>
      </c>
      <c r="H599" s="196">
        <f>+H600</f>
        <v>0</v>
      </c>
    </row>
    <row r="600" spans="1:8" ht="15" customHeight="1">
      <c r="A600" s="133"/>
      <c r="B600" s="134"/>
      <c r="C600" s="25"/>
      <c r="D600" s="129" t="s">
        <v>967</v>
      </c>
      <c r="E600" s="134"/>
      <c r="F600" s="423" t="s">
        <v>968</v>
      </c>
      <c r="G600" s="199">
        <f>SUM(G601:G601)</f>
        <v>5000</v>
      </c>
      <c r="H600" s="199">
        <f>SUM(H601:H601)</f>
        <v>0</v>
      </c>
    </row>
    <row r="601" spans="1:8" ht="15" customHeight="1" thickBot="1">
      <c r="A601" s="150"/>
      <c r="B601" s="141"/>
      <c r="C601" s="165"/>
      <c r="D601" s="141"/>
      <c r="E601" s="141" t="s">
        <v>969</v>
      </c>
      <c r="F601" s="430" t="s">
        <v>970</v>
      </c>
      <c r="G601" s="202">
        <v>5000</v>
      </c>
      <c r="H601" s="202">
        <v>0</v>
      </c>
    </row>
    <row r="602" spans="1:8" s="26" customFormat="1" ht="15" customHeight="1" thickBot="1">
      <c r="A602" s="450" t="s">
        <v>59</v>
      </c>
      <c r="B602" s="451"/>
      <c r="C602" s="451"/>
      <c r="D602" s="451"/>
      <c r="E602" s="451"/>
      <c r="F602" s="452"/>
      <c r="G602" s="224">
        <f>SUM(G604+G615+G619)</f>
        <v>50000</v>
      </c>
      <c r="H602" s="224">
        <f>SUM(H604+H615+H619)</f>
        <v>60000</v>
      </c>
    </row>
    <row r="603" spans="1:8" ht="15" customHeight="1">
      <c r="A603" s="133"/>
      <c r="B603" s="25" t="s">
        <v>1002</v>
      </c>
      <c r="C603" s="134"/>
      <c r="D603" s="134"/>
      <c r="E603" s="134"/>
      <c r="F603" s="429" t="s">
        <v>1018</v>
      </c>
      <c r="G603" s="201"/>
      <c r="H603" s="201"/>
    </row>
    <row r="604" spans="1:8" ht="15" customHeight="1">
      <c r="A604" s="136"/>
      <c r="B604" s="134"/>
      <c r="C604" s="25" t="s">
        <v>828</v>
      </c>
      <c r="D604" s="134"/>
      <c r="E604" s="134"/>
      <c r="F604" s="422" t="s">
        <v>829</v>
      </c>
      <c r="G604" s="196">
        <f>SUM(G607+G605+G612)</f>
        <v>39500</v>
      </c>
      <c r="H604" s="196">
        <f>SUM(H607+H605+H612)</f>
        <v>39500</v>
      </c>
    </row>
    <row r="605" spans="1:8" ht="15" customHeight="1">
      <c r="A605" s="136"/>
      <c r="B605" s="134"/>
      <c r="C605" s="25"/>
      <c r="D605" s="129" t="s">
        <v>837</v>
      </c>
      <c r="E605" s="134"/>
      <c r="F605" s="423" t="s">
        <v>838</v>
      </c>
      <c r="G605" s="199">
        <f>SUM(G606:G606)</f>
        <v>3000</v>
      </c>
      <c r="H605" s="199">
        <f>SUM(H606:H606)</f>
        <v>3000</v>
      </c>
    </row>
    <row r="606" spans="1:8" ht="15" customHeight="1">
      <c r="A606" s="136" t="s">
        <v>1459</v>
      </c>
      <c r="B606" s="134"/>
      <c r="C606" s="25"/>
      <c r="D606" s="129"/>
      <c r="E606" s="135" t="s">
        <v>839</v>
      </c>
      <c r="F606" s="304" t="s">
        <v>1042</v>
      </c>
      <c r="G606" s="198">
        <v>3000</v>
      </c>
      <c r="H606" s="198">
        <v>3000</v>
      </c>
    </row>
    <row r="607" spans="1:8" ht="15" customHeight="1">
      <c r="A607" s="137"/>
      <c r="B607" s="135"/>
      <c r="C607" s="135"/>
      <c r="D607" s="129" t="s">
        <v>859</v>
      </c>
      <c r="E607" s="134"/>
      <c r="F607" s="423" t="s">
        <v>860</v>
      </c>
      <c r="G607" s="199">
        <f>SUM(G608:G611)</f>
        <v>19500</v>
      </c>
      <c r="H607" s="199">
        <f>SUM(H608:H611)</f>
        <v>19500</v>
      </c>
    </row>
    <row r="608" spans="1:8" ht="15" customHeight="1">
      <c r="A608" s="137" t="s">
        <v>1460</v>
      </c>
      <c r="B608" s="135"/>
      <c r="C608" s="135"/>
      <c r="D608" s="129"/>
      <c r="E608" s="135" t="s">
        <v>861</v>
      </c>
      <c r="F608" s="304" t="s">
        <v>862</v>
      </c>
      <c r="G608" s="198">
        <v>4500</v>
      </c>
      <c r="H608" s="198">
        <v>4500</v>
      </c>
    </row>
    <row r="609" spans="1:8" ht="15" customHeight="1">
      <c r="A609" s="137" t="s">
        <v>1461</v>
      </c>
      <c r="B609" s="135"/>
      <c r="C609" s="135"/>
      <c r="D609" s="135"/>
      <c r="E609" s="135" t="s">
        <v>865</v>
      </c>
      <c r="F609" s="304" t="s">
        <v>1053</v>
      </c>
      <c r="G609" s="198">
        <v>1000</v>
      </c>
      <c r="H609" s="198">
        <v>1000</v>
      </c>
    </row>
    <row r="610" spans="1:8" ht="15" customHeight="1">
      <c r="A610" s="137" t="s">
        <v>1462</v>
      </c>
      <c r="B610" s="135"/>
      <c r="C610" s="135"/>
      <c r="D610" s="135"/>
      <c r="E610" s="135" t="s">
        <v>868</v>
      </c>
      <c r="F610" s="304" t="s">
        <v>1044</v>
      </c>
      <c r="G610" s="198">
        <v>6000</v>
      </c>
      <c r="H610" s="198">
        <v>6000</v>
      </c>
    </row>
    <row r="611" spans="1:8" ht="15" customHeight="1">
      <c r="A611" s="137" t="s">
        <v>1463</v>
      </c>
      <c r="B611" s="135"/>
      <c r="C611" s="135"/>
      <c r="D611" s="135"/>
      <c r="E611" s="135" t="s">
        <v>870</v>
      </c>
      <c r="F611" s="304" t="s">
        <v>1011</v>
      </c>
      <c r="G611" s="198">
        <v>8000</v>
      </c>
      <c r="H611" s="198">
        <v>8000</v>
      </c>
    </row>
    <row r="612" spans="1:8" ht="15" customHeight="1">
      <c r="A612" s="137"/>
      <c r="B612" s="135"/>
      <c r="C612" s="135"/>
      <c r="D612" s="129" t="s">
        <v>875</v>
      </c>
      <c r="E612" s="135"/>
      <c r="F612" s="423" t="s">
        <v>1005</v>
      </c>
      <c r="G612" s="199">
        <f>SUM(G613:G614)</f>
        <v>17000</v>
      </c>
      <c r="H612" s="199">
        <f>SUM(H613:H614)</f>
        <v>17000</v>
      </c>
    </row>
    <row r="613" spans="1:8" ht="15" customHeight="1">
      <c r="A613" s="137" t="s">
        <v>329</v>
      </c>
      <c r="B613" s="135"/>
      <c r="C613" s="135"/>
      <c r="D613" s="129"/>
      <c r="E613" s="135" t="s">
        <v>881</v>
      </c>
      <c r="F613" s="304" t="s">
        <v>882</v>
      </c>
      <c r="G613" s="198">
        <v>2000</v>
      </c>
      <c r="H613" s="198">
        <v>2000</v>
      </c>
    </row>
    <row r="614" spans="1:8" ht="15" customHeight="1">
      <c r="A614" s="137" t="s">
        <v>1464</v>
      </c>
      <c r="B614" s="135"/>
      <c r="C614" s="135"/>
      <c r="D614" s="135"/>
      <c r="E614" s="135" t="s">
        <v>883</v>
      </c>
      <c r="F614" s="304" t="s">
        <v>884</v>
      </c>
      <c r="G614" s="198">
        <v>15000</v>
      </c>
      <c r="H614" s="198">
        <v>15000</v>
      </c>
    </row>
    <row r="615" spans="1:8" ht="15" customHeight="1">
      <c r="A615" s="137"/>
      <c r="B615" s="135"/>
      <c r="C615" s="66" t="s">
        <v>885</v>
      </c>
      <c r="D615" s="129"/>
      <c r="E615" s="129"/>
      <c r="F615" s="422" t="s">
        <v>926</v>
      </c>
      <c r="G615" s="196">
        <f>SUM(G616)</f>
        <v>500</v>
      </c>
      <c r="H615" s="196">
        <f>SUM(H616)</f>
        <v>500</v>
      </c>
    </row>
    <row r="616" spans="1:8" ht="15" customHeight="1">
      <c r="A616" s="137"/>
      <c r="B616" s="135"/>
      <c r="C616" s="66"/>
      <c r="D616" s="129" t="s">
        <v>930</v>
      </c>
      <c r="E616" s="129"/>
      <c r="F616" s="423" t="s">
        <v>931</v>
      </c>
      <c r="G616" s="199">
        <f>SUM(G617:G617)</f>
        <v>500</v>
      </c>
      <c r="H616" s="199">
        <f>SUM(H617:H617)</f>
        <v>500</v>
      </c>
    </row>
    <row r="617" spans="1:8" ht="15" customHeight="1">
      <c r="A617" s="137" t="s">
        <v>1465</v>
      </c>
      <c r="B617" s="135"/>
      <c r="C617" s="66"/>
      <c r="D617" s="135"/>
      <c r="E617" s="135" t="s">
        <v>932</v>
      </c>
      <c r="F617" s="304" t="s">
        <v>933</v>
      </c>
      <c r="G617" s="198">
        <v>500</v>
      </c>
      <c r="H617" s="198">
        <v>500</v>
      </c>
    </row>
    <row r="618" spans="1:8" ht="15" customHeight="1">
      <c r="A618" s="137"/>
      <c r="B618" s="66" t="s">
        <v>1003</v>
      </c>
      <c r="C618" s="25"/>
      <c r="D618" s="134"/>
      <c r="E618" s="135"/>
      <c r="F618" s="422" t="s">
        <v>1025</v>
      </c>
      <c r="G618" s="161"/>
      <c r="H618" s="161"/>
    </row>
    <row r="619" spans="1:8" ht="15" customHeight="1">
      <c r="A619" s="133"/>
      <c r="B619" s="134"/>
      <c r="C619" s="25" t="s">
        <v>959</v>
      </c>
      <c r="D619" s="134"/>
      <c r="E619" s="134"/>
      <c r="F619" s="422" t="s">
        <v>960</v>
      </c>
      <c r="G619" s="196">
        <f>+G620</f>
        <v>10000</v>
      </c>
      <c r="H619" s="196">
        <f>+H620</f>
        <v>20000</v>
      </c>
    </row>
    <row r="620" spans="1:8" ht="15" customHeight="1">
      <c r="A620" s="133"/>
      <c r="B620" s="134"/>
      <c r="C620" s="25"/>
      <c r="D620" s="129" t="s">
        <v>967</v>
      </c>
      <c r="E620" s="134"/>
      <c r="F620" s="423" t="s">
        <v>968</v>
      </c>
      <c r="G620" s="199">
        <f>SUM(G621:G622)</f>
        <v>10000</v>
      </c>
      <c r="H620" s="199">
        <f>SUM(H621:H622)</f>
        <v>20000</v>
      </c>
    </row>
    <row r="621" spans="1:8" ht="15" customHeight="1">
      <c r="A621" s="137" t="s">
        <v>1466</v>
      </c>
      <c r="B621" s="135"/>
      <c r="C621" s="25"/>
      <c r="D621" s="135"/>
      <c r="E621" s="135" t="s">
        <v>969</v>
      </c>
      <c r="F621" s="426" t="s">
        <v>970</v>
      </c>
      <c r="G621" s="198">
        <v>10000</v>
      </c>
      <c r="H621" s="198">
        <v>12000</v>
      </c>
    </row>
    <row r="622" spans="1:8" ht="15" customHeight="1" thickBot="1">
      <c r="A622" s="150" t="s">
        <v>1467</v>
      </c>
      <c r="B622" s="141"/>
      <c r="C622" s="165"/>
      <c r="D622" s="141"/>
      <c r="E622" s="135" t="s">
        <v>973</v>
      </c>
      <c r="F622" s="426" t="s">
        <v>974</v>
      </c>
      <c r="G622" s="198">
        <v>0</v>
      </c>
      <c r="H622" s="198">
        <v>8000</v>
      </c>
    </row>
    <row r="623" spans="1:8" ht="17.25" customHeight="1">
      <c r="A623" s="460" t="s">
        <v>21</v>
      </c>
      <c r="B623" s="461"/>
      <c r="C623" s="461"/>
      <c r="D623" s="461"/>
      <c r="E623" s="461"/>
      <c r="F623" s="462"/>
      <c r="G623" s="220">
        <f>SUM(G624)</f>
        <v>1934000</v>
      </c>
      <c r="H623" s="220">
        <f>SUM(H624)</f>
        <v>2486000</v>
      </c>
    </row>
    <row r="624" spans="1:8" ht="35.25" customHeight="1">
      <c r="A624" s="466" t="s">
        <v>22</v>
      </c>
      <c r="B624" s="457"/>
      <c r="C624" s="457"/>
      <c r="D624" s="457"/>
      <c r="E624" s="457"/>
      <c r="F624" s="458"/>
      <c r="G624" s="221">
        <f>SUM(G625)</f>
        <v>1934000</v>
      </c>
      <c r="H624" s="221">
        <f>SUM(H625)</f>
        <v>2486000</v>
      </c>
    </row>
    <row r="625" spans="1:8" ht="17.25" customHeight="1">
      <c r="A625" s="447" t="s">
        <v>30</v>
      </c>
      <c r="B625" s="448"/>
      <c r="C625" s="448"/>
      <c r="D625" s="448"/>
      <c r="E625" s="448"/>
      <c r="F625" s="449"/>
      <c r="G625" s="321">
        <f>SUM(G631+G628)</f>
        <v>1934000</v>
      </c>
      <c r="H625" s="321">
        <f>SUM(H631+H628)</f>
        <v>2486000</v>
      </c>
    </row>
    <row r="626" spans="1:8" ht="15" customHeight="1" thickBot="1">
      <c r="A626" s="444" t="s">
        <v>1339</v>
      </c>
      <c r="B626" s="445"/>
      <c r="C626" s="445"/>
      <c r="D626" s="445"/>
      <c r="E626" s="445"/>
      <c r="F626" s="446"/>
      <c r="G626" s="181"/>
      <c r="H626" s="181"/>
    </row>
    <row r="627" spans="1:8" ht="15" customHeight="1">
      <c r="A627" s="142"/>
      <c r="B627" s="25" t="s">
        <v>1002</v>
      </c>
      <c r="C627" s="25"/>
      <c r="D627" s="134"/>
      <c r="E627" s="134"/>
      <c r="F627" s="422" t="s">
        <v>1024</v>
      </c>
      <c r="G627" s="198"/>
      <c r="H627" s="198"/>
    </row>
    <row r="628" spans="1:8" ht="15" customHeight="1">
      <c r="A628" s="142"/>
      <c r="B628" s="25"/>
      <c r="C628" s="25" t="s">
        <v>828</v>
      </c>
      <c r="D628" s="129"/>
      <c r="E628" s="135"/>
      <c r="F628" s="422" t="s">
        <v>829</v>
      </c>
      <c r="G628" s="218">
        <f>SUM(G629)</f>
        <v>0</v>
      </c>
      <c r="H628" s="218">
        <f>SUM(H629)</f>
        <v>30000</v>
      </c>
    </row>
    <row r="629" spans="1:8" ht="15" customHeight="1">
      <c r="A629" s="142"/>
      <c r="B629" s="25"/>
      <c r="C629" s="25"/>
      <c r="D629" s="129" t="s">
        <v>859</v>
      </c>
      <c r="E629" s="138"/>
      <c r="F629" s="423" t="s">
        <v>860</v>
      </c>
      <c r="G629" s="200">
        <f>SUM(G630)</f>
        <v>0</v>
      </c>
      <c r="H629" s="200">
        <f>SUM(H630)</f>
        <v>30000</v>
      </c>
    </row>
    <row r="630" spans="1:8" ht="15" customHeight="1">
      <c r="A630" s="351" t="s">
        <v>1468</v>
      </c>
      <c r="B630" s="25"/>
      <c r="C630" s="25"/>
      <c r="D630" s="134"/>
      <c r="E630" s="135" t="s">
        <v>863</v>
      </c>
      <c r="F630" s="304" t="s">
        <v>1519</v>
      </c>
      <c r="G630" s="198">
        <v>0</v>
      </c>
      <c r="H630" s="198">
        <v>30000</v>
      </c>
    </row>
    <row r="631" spans="1:8" ht="15" customHeight="1">
      <c r="A631" s="142"/>
      <c r="B631" s="129"/>
      <c r="C631" s="25" t="s">
        <v>948</v>
      </c>
      <c r="D631" s="129"/>
      <c r="E631" s="129"/>
      <c r="F631" s="422" t="s">
        <v>1028</v>
      </c>
      <c r="G631" s="196">
        <f>SUM(G632)</f>
        <v>1934000</v>
      </c>
      <c r="H631" s="196">
        <f>SUM(H632)</f>
        <v>2456000</v>
      </c>
    </row>
    <row r="632" spans="1:8" ht="15" customHeight="1">
      <c r="A632" s="142"/>
      <c r="B632" s="129"/>
      <c r="C632" s="129"/>
      <c r="D632" s="129" t="s">
        <v>949</v>
      </c>
      <c r="E632" s="129"/>
      <c r="F632" s="423" t="s">
        <v>950</v>
      </c>
      <c r="G632" s="199">
        <f>SUM(G633:G638)</f>
        <v>1934000</v>
      </c>
      <c r="H632" s="199">
        <f>SUM(H633:H638)</f>
        <v>2456000</v>
      </c>
    </row>
    <row r="633" spans="1:8" ht="15" customHeight="1">
      <c r="A633" s="137" t="s">
        <v>1469</v>
      </c>
      <c r="B633" s="135"/>
      <c r="C633" s="66"/>
      <c r="D633" s="135"/>
      <c r="E633" s="135" t="s">
        <v>951</v>
      </c>
      <c r="F633" s="304" t="s">
        <v>676</v>
      </c>
      <c r="G633" s="198">
        <v>55000</v>
      </c>
      <c r="H633" s="198">
        <v>60000</v>
      </c>
    </row>
    <row r="634" spans="1:8" ht="15" customHeight="1">
      <c r="A634" s="137" t="s">
        <v>1470</v>
      </c>
      <c r="B634" s="135"/>
      <c r="C634" s="66"/>
      <c r="D634" s="135"/>
      <c r="E634" s="135" t="s">
        <v>951</v>
      </c>
      <c r="F634" s="304" t="s">
        <v>677</v>
      </c>
      <c r="G634" s="198">
        <v>420000</v>
      </c>
      <c r="H634" s="198">
        <v>445000</v>
      </c>
    </row>
    <row r="635" spans="1:8" ht="15" customHeight="1">
      <c r="A635" s="137" t="s">
        <v>1471</v>
      </c>
      <c r="B635" s="135"/>
      <c r="C635" s="66"/>
      <c r="D635" s="135"/>
      <c r="E635" s="135" t="s">
        <v>951</v>
      </c>
      <c r="F635" s="304" t="s">
        <v>678</v>
      </c>
      <c r="G635" s="198">
        <v>728000</v>
      </c>
      <c r="H635" s="198">
        <v>728000</v>
      </c>
    </row>
    <row r="636" spans="1:8" ht="15" customHeight="1">
      <c r="A636" s="137" t="s">
        <v>1472</v>
      </c>
      <c r="B636" s="135"/>
      <c r="C636" s="66"/>
      <c r="D636" s="135"/>
      <c r="E636" s="135" t="s">
        <v>951</v>
      </c>
      <c r="F636" s="304" t="s">
        <v>55</v>
      </c>
      <c r="G636" s="198">
        <v>353000</v>
      </c>
      <c r="H636" s="198">
        <v>359000</v>
      </c>
    </row>
    <row r="637" spans="1:8" ht="15" customHeight="1">
      <c r="A637" s="137" t="s">
        <v>1473</v>
      </c>
      <c r="B637" s="135"/>
      <c r="C637" s="66"/>
      <c r="D637" s="135"/>
      <c r="E637" s="135" t="s">
        <v>951</v>
      </c>
      <c r="F637" s="304" t="s">
        <v>56</v>
      </c>
      <c r="G637" s="198">
        <v>85000</v>
      </c>
      <c r="H637" s="198">
        <v>125000</v>
      </c>
    </row>
    <row r="638" spans="1:8" ht="15" customHeight="1">
      <c r="A638" s="359" t="s">
        <v>1474</v>
      </c>
      <c r="B638" s="360"/>
      <c r="C638" s="366"/>
      <c r="D638" s="360"/>
      <c r="E638" s="360" t="s">
        <v>951</v>
      </c>
      <c r="F638" s="428" t="s">
        <v>1337</v>
      </c>
      <c r="G638" s="362">
        <v>293000</v>
      </c>
      <c r="H638" s="362">
        <v>739000</v>
      </c>
    </row>
    <row r="639" spans="1:8" ht="15" customHeight="1">
      <c r="A639" s="456" t="s">
        <v>23</v>
      </c>
      <c r="B639" s="457"/>
      <c r="C639" s="457"/>
      <c r="D639" s="457"/>
      <c r="E639" s="457"/>
      <c r="F639" s="458"/>
      <c r="G639" s="212">
        <f>SUM(G640)</f>
        <v>17132000</v>
      </c>
      <c r="H639" s="212">
        <f>SUM(H640)</f>
        <v>18398000</v>
      </c>
    </row>
    <row r="640" spans="1:8" ht="15" customHeight="1">
      <c r="A640" s="456" t="s">
        <v>24</v>
      </c>
      <c r="B640" s="457"/>
      <c r="C640" s="457"/>
      <c r="D640" s="457"/>
      <c r="E640" s="457"/>
      <c r="F640" s="458"/>
      <c r="G640" s="212">
        <f>SUM(G641+G700)</f>
        <v>17132000</v>
      </c>
      <c r="H640" s="212">
        <f>SUM(H641+H700)</f>
        <v>18398000</v>
      </c>
    </row>
    <row r="641" spans="1:8" ht="15" customHeight="1">
      <c r="A641" s="447" t="s">
        <v>25</v>
      </c>
      <c r="B641" s="448"/>
      <c r="C641" s="448"/>
      <c r="D641" s="448"/>
      <c r="E641" s="448"/>
      <c r="F641" s="449"/>
      <c r="G641" s="213">
        <f>SUM(G643)</f>
        <v>15332000</v>
      </c>
      <c r="H641" s="213">
        <f>SUM(H643)</f>
        <v>16498000</v>
      </c>
    </row>
    <row r="642" spans="1:8" ht="15" customHeight="1">
      <c r="A642" s="463" t="s">
        <v>1297</v>
      </c>
      <c r="B642" s="464"/>
      <c r="C642" s="464"/>
      <c r="D642" s="464"/>
      <c r="E642" s="464"/>
      <c r="F642" s="465"/>
      <c r="G642" s="212"/>
      <c r="H642" s="212"/>
    </row>
    <row r="643" spans="1:8" ht="15" customHeight="1" thickBot="1">
      <c r="A643" s="444" t="s">
        <v>1524</v>
      </c>
      <c r="B643" s="445"/>
      <c r="C643" s="445"/>
      <c r="D643" s="445"/>
      <c r="E643" s="445"/>
      <c r="F643" s="446"/>
      <c r="G643" s="424">
        <f>SUM(G645+G656+G682+G690+G686)</f>
        <v>15332000</v>
      </c>
      <c r="H643" s="322">
        <f>SUM(H645+H656+H682+H690+H686)</f>
        <v>16498000</v>
      </c>
    </row>
    <row r="644" spans="1:8" ht="15" customHeight="1">
      <c r="A644" s="143"/>
      <c r="B644" s="66" t="s">
        <v>1002</v>
      </c>
      <c r="C644" s="66"/>
      <c r="D644" s="135"/>
      <c r="E644" s="135"/>
      <c r="F644" s="422" t="s">
        <v>1024</v>
      </c>
      <c r="G644" s="198"/>
      <c r="H644" s="198"/>
    </row>
    <row r="645" spans="1:8" ht="15" customHeight="1">
      <c r="A645" s="133"/>
      <c r="B645" s="144"/>
      <c r="C645" s="25" t="s">
        <v>813</v>
      </c>
      <c r="D645" s="134"/>
      <c r="E645" s="134"/>
      <c r="F645" s="422" t="s">
        <v>814</v>
      </c>
      <c r="G645" s="201">
        <f>+G646+G650+G652</f>
        <v>11336300</v>
      </c>
      <c r="H645" s="201">
        <f>+H646+H650+H652</f>
        <v>12982923</v>
      </c>
    </row>
    <row r="646" spans="1:8" ht="15" customHeight="1">
      <c r="A646" s="145"/>
      <c r="B646" s="138"/>
      <c r="C646" s="20"/>
      <c r="D646" s="129" t="s">
        <v>815</v>
      </c>
      <c r="E646" s="138"/>
      <c r="F646" s="423" t="s">
        <v>816</v>
      </c>
      <c r="G646" s="199">
        <f>SUM(G647:G649)</f>
        <v>7992975</v>
      </c>
      <c r="H646" s="199">
        <f>SUM(H647:H649)</f>
        <v>9391576</v>
      </c>
    </row>
    <row r="647" spans="1:8" ht="15" customHeight="1">
      <c r="A647" s="137" t="s">
        <v>330</v>
      </c>
      <c r="B647" s="135"/>
      <c r="C647" s="135"/>
      <c r="D647" s="135"/>
      <c r="E647" s="135" t="s">
        <v>817</v>
      </c>
      <c r="F647" s="304" t="s">
        <v>1019</v>
      </c>
      <c r="G647" s="198">
        <v>7719975</v>
      </c>
      <c r="H647" s="198">
        <v>6526357</v>
      </c>
    </row>
    <row r="648" spans="1:8" ht="15" customHeight="1">
      <c r="A648" s="137" t="s">
        <v>176</v>
      </c>
      <c r="B648" s="135"/>
      <c r="C648" s="135"/>
      <c r="D648" s="135"/>
      <c r="E648" s="135" t="s">
        <v>817</v>
      </c>
      <c r="F648" s="304" t="s">
        <v>510</v>
      </c>
      <c r="G648" s="198">
        <v>0</v>
      </c>
      <c r="H648" s="198">
        <v>2354219</v>
      </c>
    </row>
    <row r="649" spans="1:8" ht="15" customHeight="1">
      <c r="A649" s="137" t="s">
        <v>1476</v>
      </c>
      <c r="B649" s="135"/>
      <c r="C649" s="135"/>
      <c r="D649" s="135"/>
      <c r="E649" s="135" t="s">
        <v>378</v>
      </c>
      <c r="F649" s="304" t="s">
        <v>1316</v>
      </c>
      <c r="G649" s="198">
        <v>273000</v>
      </c>
      <c r="H649" s="198">
        <v>511000</v>
      </c>
    </row>
    <row r="650" spans="1:8" ht="15" customHeight="1">
      <c r="A650" s="145"/>
      <c r="B650" s="138"/>
      <c r="C650" s="20"/>
      <c r="D650" s="129" t="s">
        <v>818</v>
      </c>
      <c r="E650" s="138"/>
      <c r="F650" s="423" t="s">
        <v>819</v>
      </c>
      <c r="G650" s="199">
        <f>SUM(G651:G651)</f>
        <v>1230000</v>
      </c>
      <c r="H650" s="199">
        <f>SUM(H651:H651)</f>
        <v>1283000</v>
      </c>
    </row>
    <row r="651" spans="1:8" ht="15" customHeight="1">
      <c r="A651" s="137" t="s">
        <v>1477</v>
      </c>
      <c r="B651" s="135"/>
      <c r="C651" s="135"/>
      <c r="D651" s="135"/>
      <c r="E651" s="135" t="s">
        <v>820</v>
      </c>
      <c r="F651" s="304" t="s">
        <v>511</v>
      </c>
      <c r="G651" s="198">
        <v>1230000</v>
      </c>
      <c r="H651" s="198">
        <v>1283000</v>
      </c>
    </row>
    <row r="652" spans="1:8" ht="15" customHeight="1">
      <c r="A652" s="145"/>
      <c r="B652" s="138"/>
      <c r="C652" s="20"/>
      <c r="D652" s="129" t="s">
        <v>822</v>
      </c>
      <c r="E652" s="138"/>
      <c r="F652" s="423" t="s">
        <v>1007</v>
      </c>
      <c r="G652" s="199">
        <f>SUM(G653:G655)</f>
        <v>2113325</v>
      </c>
      <c r="H652" s="199">
        <f>SUM(H653:H655)</f>
        <v>2308347</v>
      </c>
    </row>
    <row r="653" spans="1:8" ht="15" customHeight="1">
      <c r="A653" s="136" t="s">
        <v>331</v>
      </c>
      <c r="B653" s="138"/>
      <c r="C653" s="20"/>
      <c r="D653" s="129"/>
      <c r="E653" s="135" t="s">
        <v>1359</v>
      </c>
      <c r="F653" s="304" t="s">
        <v>1317</v>
      </c>
      <c r="G653" s="198">
        <v>625874</v>
      </c>
      <c r="H653" s="198">
        <v>683605</v>
      </c>
    </row>
    <row r="654" spans="1:8" ht="15" customHeight="1">
      <c r="A654" s="137" t="s">
        <v>1478</v>
      </c>
      <c r="B654" s="325"/>
      <c r="C654" s="135"/>
      <c r="D654" s="135"/>
      <c r="E654" s="135" t="s">
        <v>824</v>
      </c>
      <c r="F654" s="304" t="s">
        <v>512</v>
      </c>
      <c r="G654" s="198">
        <v>1332686</v>
      </c>
      <c r="H654" s="198">
        <v>1455694</v>
      </c>
    </row>
    <row r="655" spans="1:8" ht="15" customHeight="1">
      <c r="A655" s="137" t="s">
        <v>1479</v>
      </c>
      <c r="B655" s="135"/>
      <c r="C655" s="135"/>
      <c r="D655" s="135"/>
      <c r="E655" s="177" t="s">
        <v>826</v>
      </c>
      <c r="F655" s="426" t="s">
        <v>513</v>
      </c>
      <c r="G655" s="198">
        <v>154765</v>
      </c>
      <c r="H655" s="97">
        <v>169048</v>
      </c>
    </row>
    <row r="656" spans="1:8" ht="15" customHeight="1">
      <c r="A656" s="137"/>
      <c r="B656" s="135"/>
      <c r="C656" s="25" t="s">
        <v>828</v>
      </c>
      <c r="D656" s="129"/>
      <c r="E656" s="325"/>
      <c r="F656" s="422" t="s">
        <v>829</v>
      </c>
      <c r="G656" s="196">
        <f>+G657+G667+G676+G661</f>
        <v>3539700</v>
      </c>
      <c r="H656" s="103">
        <f>+H657+H667+H676+H661</f>
        <v>3217077</v>
      </c>
    </row>
    <row r="657" spans="1:8" ht="15" customHeight="1">
      <c r="A657" s="145"/>
      <c r="B657" s="138"/>
      <c r="C657" s="20"/>
      <c r="D657" s="129" t="s">
        <v>830</v>
      </c>
      <c r="E657" s="138"/>
      <c r="F657" s="423" t="s">
        <v>831</v>
      </c>
      <c r="G657" s="199">
        <f>+G658+G659+G660</f>
        <v>780600</v>
      </c>
      <c r="H657" s="199">
        <f>+H658+H659+H660</f>
        <v>730000</v>
      </c>
    </row>
    <row r="658" spans="1:8" ht="15" customHeight="1">
      <c r="A658" s="137" t="s">
        <v>1480</v>
      </c>
      <c r="B658" s="135"/>
      <c r="C658" s="25"/>
      <c r="D658" s="135"/>
      <c r="E658" s="135" t="s">
        <v>832</v>
      </c>
      <c r="F658" s="304" t="s">
        <v>833</v>
      </c>
      <c r="G658" s="198">
        <v>65600</v>
      </c>
      <c r="H658" s="198">
        <v>63000</v>
      </c>
    </row>
    <row r="659" spans="1:8" ht="15" customHeight="1">
      <c r="A659" s="137" t="s">
        <v>1481</v>
      </c>
      <c r="B659" s="135"/>
      <c r="C659" s="25"/>
      <c r="D659" s="135"/>
      <c r="E659" s="135" t="s">
        <v>834</v>
      </c>
      <c r="F659" s="304" t="s">
        <v>1041</v>
      </c>
      <c r="G659" s="198">
        <v>406000</v>
      </c>
      <c r="H659" s="198">
        <v>420000</v>
      </c>
    </row>
    <row r="660" spans="1:8" ht="15" customHeight="1">
      <c r="A660" s="136" t="s">
        <v>1482</v>
      </c>
      <c r="B660" s="21"/>
      <c r="C660" s="25"/>
      <c r="D660" s="135"/>
      <c r="E660" s="135" t="s">
        <v>835</v>
      </c>
      <c r="F660" s="304" t="s">
        <v>836</v>
      </c>
      <c r="G660" s="198">
        <v>309000</v>
      </c>
      <c r="H660" s="198">
        <v>247000</v>
      </c>
    </row>
    <row r="661" spans="1:8" ht="15" customHeight="1">
      <c r="A661" s="145"/>
      <c r="B661" s="138"/>
      <c r="C661" s="20"/>
      <c r="D661" s="129" t="s">
        <v>837</v>
      </c>
      <c r="E661" s="138"/>
      <c r="F661" s="423" t="s">
        <v>838</v>
      </c>
      <c r="G661" s="199">
        <f>+G662+G664+G665+G666+G663</f>
        <v>1733000</v>
      </c>
      <c r="H661" s="199">
        <f>+H662+H664+H665+H666+H663</f>
        <v>1372000</v>
      </c>
    </row>
    <row r="662" spans="1:8" ht="15" customHeight="1">
      <c r="A662" s="137" t="s">
        <v>1483</v>
      </c>
      <c r="B662" s="135"/>
      <c r="C662" s="135"/>
      <c r="D662" s="135"/>
      <c r="E662" s="135" t="s">
        <v>839</v>
      </c>
      <c r="F662" s="304" t="s">
        <v>1042</v>
      </c>
      <c r="G662" s="198">
        <v>1029000</v>
      </c>
      <c r="H662" s="198">
        <v>621000</v>
      </c>
    </row>
    <row r="663" spans="1:8" ht="15" customHeight="1">
      <c r="A663" s="137" t="s">
        <v>1484</v>
      </c>
      <c r="B663" s="135"/>
      <c r="C663" s="135"/>
      <c r="D663" s="135"/>
      <c r="E663" s="135" t="s">
        <v>852</v>
      </c>
      <c r="F663" s="304" t="s">
        <v>853</v>
      </c>
      <c r="G663" s="198">
        <v>61000</v>
      </c>
      <c r="H663" s="198">
        <v>67000</v>
      </c>
    </row>
    <row r="664" spans="1:8" ht="15" customHeight="1">
      <c r="A664" s="137" t="s">
        <v>1485</v>
      </c>
      <c r="B664" s="325"/>
      <c r="C664" s="135"/>
      <c r="D664" s="325"/>
      <c r="E664" s="135" t="s">
        <v>854</v>
      </c>
      <c r="F664" s="304" t="s">
        <v>855</v>
      </c>
      <c r="G664" s="198">
        <v>383000</v>
      </c>
      <c r="H664" s="97">
        <v>417000</v>
      </c>
    </row>
    <row r="665" spans="1:8" ht="15" customHeight="1">
      <c r="A665" s="137" t="s">
        <v>1486</v>
      </c>
      <c r="B665" s="325"/>
      <c r="C665" s="135"/>
      <c r="D665" s="135"/>
      <c r="E665" s="177" t="s">
        <v>856</v>
      </c>
      <c r="F665" s="426" t="s">
        <v>857</v>
      </c>
      <c r="G665" s="198">
        <v>121000</v>
      </c>
      <c r="H665" s="97">
        <v>121000</v>
      </c>
    </row>
    <row r="666" spans="1:8" ht="15" customHeight="1" thickBot="1">
      <c r="A666" s="150" t="s">
        <v>1487</v>
      </c>
      <c r="B666" s="326"/>
      <c r="C666" s="141"/>
      <c r="D666" s="326"/>
      <c r="E666" s="141" t="s">
        <v>858</v>
      </c>
      <c r="F666" s="342" t="s">
        <v>1035</v>
      </c>
      <c r="G666" s="202">
        <v>139000</v>
      </c>
      <c r="H666" s="186">
        <v>146000</v>
      </c>
    </row>
    <row r="667" spans="1:8" ht="15" customHeight="1">
      <c r="A667" s="145"/>
      <c r="B667" s="138"/>
      <c r="C667" s="20"/>
      <c r="D667" s="129" t="s">
        <v>859</v>
      </c>
      <c r="E667" s="138"/>
      <c r="F667" s="423" t="s">
        <v>860</v>
      </c>
      <c r="G667" s="199">
        <f>SUM(G668:G675)</f>
        <v>699100</v>
      </c>
      <c r="H667" s="199">
        <f>SUM(H668:H675)</f>
        <v>746000</v>
      </c>
    </row>
    <row r="668" spans="1:8" ht="15" customHeight="1">
      <c r="A668" s="137" t="s">
        <v>1488</v>
      </c>
      <c r="B668" s="135"/>
      <c r="C668" s="135"/>
      <c r="D668" s="135"/>
      <c r="E668" s="135" t="s">
        <v>861</v>
      </c>
      <c r="F668" s="304" t="s">
        <v>862</v>
      </c>
      <c r="G668" s="198">
        <v>62000</v>
      </c>
      <c r="H668" s="198">
        <v>67000</v>
      </c>
    </row>
    <row r="669" spans="1:8" ht="15" customHeight="1">
      <c r="A669" s="137" t="s">
        <v>1489</v>
      </c>
      <c r="B669" s="135"/>
      <c r="C669" s="135"/>
      <c r="D669" s="135"/>
      <c r="E669" s="135" t="s">
        <v>863</v>
      </c>
      <c r="F669" s="304" t="s">
        <v>864</v>
      </c>
      <c r="G669" s="198">
        <v>325000</v>
      </c>
      <c r="H669" s="198">
        <v>354000</v>
      </c>
    </row>
    <row r="670" spans="1:8" ht="15" customHeight="1">
      <c r="A670" s="137" t="s">
        <v>1490</v>
      </c>
      <c r="B670" s="135"/>
      <c r="C670" s="135"/>
      <c r="D670" s="135"/>
      <c r="E670" s="135" t="s">
        <v>865</v>
      </c>
      <c r="F670" s="304" t="s">
        <v>1053</v>
      </c>
      <c r="G670" s="198">
        <v>63000</v>
      </c>
      <c r="H670" s="198">
        <v>28000</v>
      </c>
    </row>
    <row r="671" spans="1:8" ht="15" customHeight="1">
      <c r="A671" s="137" t="s">
        <v>1491</v>
      </c>
      <c r="B671" s="135"/>
      <c r="C671" s="135"/>
      <c r="D671" s="135"/>
      <c r="E671" s="135" t="s">
        <v>866</v>
      </c>
      <c r="F671" s="304" t="s">
        <v>867</v>
      </c>
      <c r="G671" s="198">
        <v>114000</v>
      </c>
      <c r="H671" s="198">
        <v>122000</v>
      </c>
    </row>
    <row r="672" spans="1:8" ht="15" customHeight="1">
      <c r="A672" s="137" t="s">
        <v>1492</v>
      </c>
      <c r="B672" s="135"/>
      <c r="C672" s="135"/>
      <c r="D672" s="135"/>
      <c r="E672" s="135" t="s">
        <v>869</v>
      </c>
      <c r="F672" s="304" t="s">
        <v>1008</v>
      </c>
      <c r="G672" s="198">
        <v>16000</v>
      </c>
      <c r="H672" s="198">
        <v>8000</v>
      </c>
    </row>
    <row r="673" spans="1:8" ht="15" customHeight="1">
      <c r="A673" s="137" t="s">
        <v>1493</v>
      </c>
      <c r="B673" s="135"/>
      <c r="C673" s="135"/>
      <c r="D673" s="135"/>
      <c r="E673" s="135" t="s">
        <v>870</v>
      </c>
      <c r="F673" s="304" t="s">
        <v>1011</v>
      </c>
      <c r="G673" s="198">
        <v>64000</v>
      </c>
      <c r="H673" s="198">
        <v>108000</v>
      </c>
    </row>
    <row r="674" spans="1:8" ht="15" customHeight="1">
      <c r="A674" s="137" t="s">
        <v>1494</v>
      </c>
      <c r="B674" s="135"/>
      <c r="C674" s="135"/>
      <c r="D674" s="135"/>
      <c r="E674" s="135" t="s">
        <v>871</v>
      </c>
      <c r="F674" s="304" t="s">
        <v>872</v>
      </c>
      <c r="G674" s="198">
        <v>23000</v>
      </c>
      <c r="H674" s="198">
        <v>25000</v>
      </c>
    </row>
    <row r="675" spans="1:8" ht="15" customHeight="1">
      <c r="A675" s="137" t="s">
        <v>1495</v>
      </c>
      <c r="B675" s="135"/>
      <c r="C675" s="135"/>
      <c r="D675" s="368"/>
      <c r="E675" s="135" t="s">
        <v>873</v>
      </c>
      <c r="F675" s="426" t="s">
        <v>463</v>
      </c>
      <c r="G675" s="198">
        <v>32100</v>
      </c>
      <c r="H675" s="198">
        <v>34000</v>
      </c>
    </row>
    <row r="676" spans="1:8" ht="15" customHeight="1">
      <c r="A676" s="142"/>
      <c r="B676" s="129"/>
      <c r="C676" s="129"/>
      <c r="D676" s="129" t="s">
        <v>875</v>
      </c>
      <c r="E676" s="129"/>
      <c r="F676" s="423" t="s">
        <v>1005</v>
      </c>
      <c r="G676" s="199">
        <f>SUM(G677:G681)</f>
        <v>327000</v>
      </c>
      <c r="H676" s="199">
        <f>SUM(H677:H681)</f>
        <v>369077</v>
      </c>
    </row>
    <row r="677" spans="1:8" ht="15" customHeight="1">
      <c r="A677" s="137" t="s">
        <v>1496</v>
      </c>
      <c r="B677" s="129"/>
      <c r="C677" s="129"/>
      <c r="D677" s="129"/>
      <c r="E677" s="21" t="s">
        <v>876</v>
      </c>
      <c r="F677" s="304" t="s">
        <v>722</v>
      </c>
      <c r="G677" s="198">
        <v>94000</v>
      </c>
      <c r="H677" s="198">
        <v>122000</v>
      </c>
    </row>
    <row r="678" spans="1:8" ht="15" customHeight="1">
      <c r="A678" s="137" t="s">
        <v>1497</v>
      </c>
      <c r="B678" s="135"/>
      <c r="C678" s="135"/>
      <c r="D678" s="135"/>
      <c r="E678" s="135" t="s">
        <v>879</v>
      </c>
      <c r="F678" s="304" t="s">
        <v>880</v>
      </c>
      <c r="G678" s="198">
        <v>177000</v>
      </c>
      <c r="H678" s="198">
        <v>217000</v>
      </c>
    </row>
    <row r="679" spans="1:8" ht="15" customHeight="1">
      <c r="A679" s="137" t="s">
        <v>1498</v>
      </c>
      <c r="B679" s="135"/>
      <c r="C679" s="135"/>
      <c r="D679" s="135"/>
      <c r="E679" s="135" t="s">
        <v>881</v>
      </c>
      <c r="F679" s="304" t="s">
        <v>882</v>
      </c>
      <c r="G679" s="198">
        <v>25000</v>
      </c>
      <c r="H679" s="198">
        <v>11000</v>
      </c>
    </row>
    <row r="680" spans="1:8" ht="15" customHeight="1">
      <c r="A680" s="137" t="s">
        <v>1499</v>
      </c>
      <c r="B680" s="135"/>
      <c r="C680" s="135"/>
      <c r="D680" s="135"/>
      <c r="E680" s="135" t="s">
        <v>481</v>
      </c>
      <c r="F680" s="304" t="s">
        <v>482</v>
      </c>
      <c r="G680" s="198">
        <v>6000</v>
      </c>
      <c r="H680" s="198">
        <v>6077</v>
      </c>
    </row>
    <row r="681" spans="1:8" ht="15" customHeight="1">
      <c r="A681" s="137" t="s">
        <v>1500</v>
      </c>
      <c r="B681" s="135"/>
      <c r="C681" s="135"/>
      <c r="D681" s="135"/>
      <c r="E681" s="135" t="s">
        <v>883</v>
      </c>
      <c r="F681" s="304" t="s">
        <v>884</v>
      </c>
      <c r="G681" s="198">
        <v>25000</v>
      </c>
      <c r="H681" s="198">
        <v>13000</v>
      </c>
    </row>
    <row r="682" spans="1:8" ht="15" customHeight="1">
      <c r="A682" s="142"/>
      <c r="B682" s="129"/>
      <c r="C682" s="66" t="s">
        <v>885</v>
      </c>
      <c r="D682" s="129"/>
      <c r="E682" s="129"/>
      <c r="F682" s="422" t="s">
        <v>926</v>
      </c>
      <c r="G682" s="196">
        <f>SUM(G683)</f>
        <v>11500</v>
      </c>
      <c r="H682" s="196">
        <f>SUM(H683)</f>
        <v>13000</v>
      </c>
    </row>
    <row r="683" spans="1:8" ht="15" customHeight="1">
      <c r="A683" s="142"/>
      <c r="B683" s="129"/>
      <c r="C683" s="66"/>
      <c r="D683" s="129" t="s">
        <v>930</v>
      </c>
      <c r="E683" s="129"/>
      <c r="F683" s="423" t="s">
        <v>931</v>
      </c>
      <c r="G683" s="199">
        <f>+G684+G685</f>
        <v>11500</v>
      </c>
      <c r="H683" s="199">
        <f>+H684+H685</f>
        <v>13000</v>
      </c>
    </row>
    <row r="684" spans="1:8" ht="15" customHeight="1">
      <c r="A684" s="137" t="s">
        <v>1501</v>
      </c>
      <c r="B684" s="135"/>
      <c r="C684" s="66"/>
      <c r="D684" s="135"/>
      <c r="E684" s="135" t="s">
        <v>932</v>
      </c>
      <c r="F684" s="304" t="s">
        <v>933</v>
      </c>
      <c r="G684" s="198">
        <v>11000</v>
      </c>
      <c r="H684" s="198">
        <v>12000</v>
      </c>
    </row>
    <row r="685" spans="1:8" ht="15" customHeight="1">
      <c r="A685" s="137" t="s">
        <v>1502</v>
      </c>
      <c r="B685" s="135"/>
      <c r="C685" s="66"/>
      <c r="D685" s="135"/>
      <c r="E685" s="135" t="s">
        <v>934</v>
      </c>
      <c r="F685" s="304" t="s">
        <v>935</v>
      </c>
      <c r="G685" s="198">
        <v>500</v>
      </c>
      <c r="H685" s="198">
        <v>1000</v>
      </c>
    </row>
    <row r="686" spans="1:8" ht="15" customHeight="1">
      <c r="A686" s="137"/>
      <c r="B686" s="135"/>
      <c r="C686" s="25" t="s">
        <v>948</v>
      </c>
      <c r="D686" s="129"/>
      <c r="E686" s="129"/>
      <c r="F686" s="422" t="s">
        <v>1028</v>
      </c>
      <c r="G686" s="218">
        <f>SUM(G687)</f>
        <v>10000</v>
      </c>
      <c r="H686" s="163">
        <f>SUM(H687)</f>
        <v>10000</v>
      </c>
    </row>
    <row r="687" spans="1:8" ht="15" customHeight="1">
      <c r="A687" s="137"/>
      <c r="B687" s="135"/>
      <c r="C687" s="129"/>
      <c r="D687" s="129" t="s">
        <v>551</v>
      </c>
      <c r="E687" s="129"/>
      <c r="F687" s="423" t="s">
        <v>421</v>
      </c>
      <c r="G687" s="200">
        <f>SUM(G688)</f>
        <v>10000</v>
      </c>
      <c r="H687" s="162">
        <f>SUM(H688)</f>
        <v>10000</v>
      </c>
    </row>
    <row r="688" spans="1:8" ht="15" customHeight="1">
      <c r="A688" s="137" t="s">
        <v>1503</v>
      </c>
      <c r="B688" s="135"/>
      <c r="C688" s="66"/>
      <c r="D688" s="135"/>
      <c r="E688" s="135" t="s">
        <v>422</v>
      </c>
      <c r="F688" s="304" t="s">
        <v>423</v>
      </c>
      <c r="G688" s="198">
        <v>10000</v>
      </c>
      <c r="H688" s="198">
        <v>10000</v>
      </c>
    </row>
    <row r="689" spans="1:8" ht="15" customHeight="1">
      <c r="A689" s="137"/>
      <c r="B689" s="66" t="s">
        <v>1003</v>
      </c>
      <c r="C689" s="66"/>
      <c r="D689" s="66"/>
      <c r="E689" s="135"/>
      <c r="F689" s="427" t="s">
        <v>1025</v>
      </c>
      <c r="G689" s="198"/>
      <c r="H689" s="198"/>
    </row>
    <row r="690" spans="1:8" ht="15" customHeight="1">
      <c r="A690" s="137"/>
      <c r="B690" s="66"/>
      <c r="C690" s="66" t="s">
        <v>959</v>
      </c>
      <c r="D690" s="66"/>
      <c r="E690" s="66"/>
      <c r="F690" s="106" t="s">
        <v>960</v>
      </c>
      <c r="G690" s="196">
        <f>SUM(G691+G698)</f>
        <v>434500</v>
      </c>
      <c r="H690" s="196">
        <f>SUM(H691+H698)</f>
        <v>275000</v>
      </c>
    </row>
    <row r="691" spans="1:8" ht="15" customHeight="1">
      <c r="A691" s="137"/>
      <c r="B691" s="66"/>
      <c r="C691" s="66"/>
      <c r="D691" s="129" t="s">
        <v>967</v>
      </c>
      <c r="E691" s="146"/>
      <c r="F691" s="423" t="s">
        <v>968</v>
      </c>
      <c r="G691" s="199">
        <f>SUM(G692:G697)</f>
        <v>380500</v>
      </c>
      <c r="H691" s="199">
        <f>SUM(H692:H697)</f>
        <v>265000</v>
      </c>
    </row>
    <row r="692" spans="1:8" ht="15" customHeight="1">
      <c r="A692" s="137" t="s">
        <v>177</v>
      </c>
      <c r="B692" s="66"/>
      <c r="C692" s="66"/>
      <c r="D692" s="129"/>
      <c r="E692" s="135" t="s">
        <v>969</v>
      </c>
      <c r="F692" s="304" t="s">
        <v>970</v>
      </c>
      <c r="G692" s="198">
        <v>59000</v>
      </c>
      <c r="H692" s="198">
        <v>49000</v>
      </c>
    </row>
    <row r="693" spans="1:8" ht="15" customHeight="1">
      <c r="A693" s="137" t="s">
        <v>375</v>
      </c>
      <c r="B693" s="135"/>
      <c r="C693" s="66"/>
      <c r="D693" s="135"/>
      <c r="E693" s="135" t="s">
        <v>971</v>
      </c>
      <c r="F693" s="304" t="s">
        <v>972</v>
      </c>
      <c r="G693" s="198">
        <v>32000</v>
      </c>
      <c r="H693" s="198">
        <v>23000</v>
      </c>
    </row>
    <row r="694" spans="1:8" ht="15" customHeight="1">
      <c r="A694" s="137" t="s">
        <v>1504</v>
      </c>
      <c r="B694" s="135"/>
      <c r="C694" s="66"/>
      <c r="D694" s="135"/>
      <c r="E694" s="135" t="s">
        <v>973</v>
      </c>
      <c r="F694" s="304" t="s">
        <v>974</v>
      </c>
      <c r="G694" s="198">
        <v>255500</v>
      </c>
      <c r="H694" s="198">
        <v>135000</v>
      </c>
    </row>
    <row r="695" spans="1:8" ht="15" customHeight="1">
      <c r="A695" s="137" t="s">
        <v>1505</v>
      </c>
      <c r="B695" s="135"/>
      <c r="C695" s="66"/>
      <c r="D695" s="135"/>
      <c r="E695" s="135" t="s">
        <v>483</v>
      </c>
      <c r="F695" s="304" t="s">
        <v>484</v>
      </c>
      <c r="G695" s="198">
        <v>2000</v>
      </c>
      <c r="H695" s="198">
        <v>3000</v>
      </c>
    </row>
    <row r="696" spans="1:8" ht="15" customHeight="1">
      <c r="A696" s="137"/>
      <c r="B696" s="135"/>
      <c r="C696" s="66"/>
      <c r="D696" s="135"/>
      <c r="E696" s="135" t="s">
        <v>380</v>
      </c>
      <c r="F696" s="304" t="s">
        <v>382</v>
      </c>
      <c r="G696" s="198">
        <v>4000</v>
      </c>
      <c r="H696" s="198">
        <v>0</v>
      </c>
    </row>
    <row r="697" spans="1:8" ht="15" customHeight="1">
      <c r="A697" s="137" t="s">
        <v>1506</v>
      </c>
      <c r="B697" s="135"/>
      <c r="C697" s="66"/>
      <c r="D697" s="135"/>
      <c r="E697" s="135" t="s">
        <v>975</v>
      </c>
      <c r="F697" s="304" t="s">
        <v>1043</v>
      </c>
      <c r="G697" s="198">
        <v>28000</v>
      </c>
      <c r="H697" s="198">
        <v>55000</v>
      </c>
    </row>
    <row r="698" spans="1:8" ht="15" customHeight="1">
      <c r="A698" s="137"/>
      <c r="B698" s="135"/>
      <c r="C698" s="66"/>
      <c r="D698" s="129" t="s">
        <v>1027</v>
      </c>
      <c r="E698" s="146"/>
      <c r="F698" s="423" t="s">
        <v>976</v>
      </c>
      <c r="G698" s="200">
        <f>SUM(G699)</f>
        <v>54000</v>
      </c>
      <c r="H698" s="200">
        <f>SUM(H699)</f>
        <v>10000</v>
      </c>
    </row>
    <row r="699" spans="1:8" ht="15" customHeight="1" thickBot="1">
      <c r="A699" s="137" t="s">
        <v>376</v>
      </c>
      <c r="B699" s="135"/>
      <c r="C699" s="66"/>
      <c r="D699" s="129"/>
      <c r="E699" s="135" t="s">
        <v>583</v>
      </c>
      <c r="F699" s="304" t="s">
        <v>584</v>
      </c>
      <c r="G699" s="198">
        <v>54000</v>
      </c>
      <c r="H699" s="198">
        <v>10000</v>
      </c>
    </row>
    <row r="700" spans="1:8" ht="15" customHeight="1">
      <c r="A700" s="441" t="s">
        <v>26</v>
      </c>
      <c r="B700" s="442"/>
      <c r="C700" s="442"/>
      <c r="D700" s="442"/>
      <c r="E700" s="442"/>
      <c r="F700" s="443"/>
      <c r="G700" s="180">
        <f>SUM(G703)</f>
        <v>1800000</v>
      </c>
      <c r="H700" s="180">
        <f>SUM(H703)</f>
        <v>1900000</v>
      </c>
    </row>
    <row r="701" spans="1:8" ht="15" customHeight="1" thickBot="1">
      <c r="A701" s="444" t="s">
        <v>1297</v>
      </c>
      <c r="B701" s="445"/>
      <c r="C701" s="445"/>
      <c r="D701" s="445"/>
      <c r="E701" s="445"/>
      <c r="F701" s="446"/>
      <c r="G701" s="181"/>
      <c r="H701" s="181"/>
    </row>
    <row r="702" spans="1:8" ht="15" customHeight="1">
      <c r="A702" s="147"/>
      <c r="B702" s="148" t="s">
        <v>1002</v>
      </c>
      <c r="C702" s="149"/>
      <c r="D702" s="149"/>
      <c r="E702" s="149"/>
      <c r="F702" s="422" t="s">
        <v>1024</v>
      </c>
      <c r="G702" s="198"/>
      <c r="H702" s="198"/>
    </row>
    <row r="703" spans="1:8" ht="15" customHeight="1">
      <c r="A703" s="142"/>
      <c r="B703" s="129"/>
      <c r="C703" s="25" t="s">
        <v>828</v>
      </c>
      <c r="D703" s="129"/>
      <c r="E703" s="135"/>
      <c r="F703" s="422" t="s">
        <v>829</v>
      </c>
      <c r="G703" s="196">
        <f>SUM(G704)</f>
        <v>1800000</v>
      </c>
      <c r="H703" s="196">
        <f>SUM(H704)</f>
        <v>1900000</v>
      </c>
    </row>
    <row r="704" spans="1:8" ht="15" customHeight="1">
      <c r="A704" s="142"/>
      <c r="B704" s="129"/>
      <c r="C704" s="66"/>
      <c r="D704" s="129" t="s">
        <v>875</v>
      </c>
      <c r="E704" s="129"/>
      <c r="F704" s="423" t="s">
        <v>1005</v>
      </c>
      <c r="G704" s="199">
        <f>SUM(G705)</f>
        <v>1800000</v>
      </c>
      <c r="H704" s="199">
        <f>SUM(H705)</f>
        <v>1900000</v>
      </c>
    </row>
    <row r="705" spans="1:8" ht="15" customHeight="1" thickBot="1">
      <c r="A705" s="150" t="s">
        <v>332</v>
      </c>
      <c r="B705" s="141"/>
      <c r="C705" s="140"/>
      <c r="D705" s="141"/>
      <c r="E705" s="141" t="s">
        <v>883</v>
      </c>
      <c r="F705" s="342" t="s">
        <v>419</v>
      </c>
      <c r="G705" s="202">
        <v>1800000</v>
      </c>
      <c r="H705" s="202">
        <v>1900000</v>
      </c>
    </row>
    <row r="706" spans="1:8" ht="15" customHeight="1">
      <c r="A706" s="460" t="s">
        <v>27</v>
      </c>
      <c r="B706" s="461"/>
      <c r="C706" s="461"/>
      <c r="D706" s="461"/>
      <c r="E706" s="461"/>
      <c r="F706" s="462"/>
      <c r="G706" s="220">
        <f>SUM(G707)</f>
        <v>786050</v>
      </c>
      <c r="H706" s="220">
        <f>SUM(H707)</f>
        <v>856050</v>
      </c>
    </row>
    <row r="707" spans="1:8" ht="15" customHeight="1">
      <c r="A707" s="456" t="s">
        <v>28</v>
      </c>
      <c r="B707" s="457"/>
      <c r="C707" s="457"/>
      <c r="D707" s="457"/>
      <c r="E707" s="457"/>
      <c r="F707" s="458"/>
      <c r="G707" s="221">
        <f>SUM(G708)</f>
        <v>786050</v>
      </c>
      <c r="H707" s="221">
        <f>SUM(H708)</f>
        <v>856050</v>
      </c>
    </row>
    <row r="708" spans="1:8" ht="15" customHeight="1">
      <c r="A708" s="447" t="s">
        <v>29</v>
      </c>
      <c r="B708" s="448"/>
      <c r="C708" s="448"/>
      <c r="D708" s="448"/>
      <c r="E708" s="448"/>
      <c r="F708" s="449"/>
      <c r="G708" s="222">
        <f>SUM(G711)</f>
        <v>786050</v>
      </c>
      <c r="H708" s="222">
        <f>SUM(H711)</f>
        <v>856050</v>
      </c>
    </row>
    <row r="709" spans="1:8" ht="15" customHeight="1" thickBot="1">
      <c r="A709" s="444" t="s">
        <v>1297</v>
      </c>
      <c r="B709" s="445"/>
      <c r="C709" s="445"/>
      <c r="D709" s="445"/>
      <c r="E709" s="445"/>
      <c r="F709" s="446"/>
      <c r="G709" s="181"/>
      <c r="H709" s="181"/>
    </row>
    <row r="710" spans="1:8" ht="15" customHeight="1">
      <c r="A710" s="147"/>
      <c r="B710" s="148" t="s">
        <v>1002</v>
      </c>
      <c r="C710" s="149"/>
      <c r="D710" s="149"/>
      <c r="E710" s="149"/>
      <c r="F710" s="422" t="s">
        <v>1024</v>
      </c>
      <c r="G710" s="198"/>
      <c r="H710" s="198"/>
    </row>
    <row r="711" spans="1:8" ht="15" customHeight="1">
      <c r="A711" s="147"/>
      <c r="B711" s="148"/>
      <c r="C711" s="25" t="s">
        <v>828</v>
      </c>
      <c r="D711" s="129"/>
      <c r="E711" s="135"/>
      <c r="F711" s="422" t="s">
        <v>829</v>
      </c>
      <c r="G711" s="196">
        <f>SUM(G714+G716+G712)</f>
        <v>786050</v>
      </c>
      <c r="H711" s="196">
        <f>SUM(H714+H716+H712)</f>
        <v>856050</v>
      </c>
    </row>
    <row r="712" spans="1:8" ht="15" customHeight="1">
      <c r="A712" s="147"/>
      <c r="B712" s="148"/>
      <c r="C712" s="25"/>
      <c r="D712" s="129" t="s">
        <v>837</v>
      </c>
      <c r="E712" s="138"/>
      <c r="F712" s="423" t="s">
        <v>838</v>
      </c>
      <c r="G712" s="200">
        <f>SUM(G713)</f>
        <v>0</v>
      </c>
      <c r="H712" s="200">
        <f>SUM(H713)</f>
        <v>20000</v>
      </c>
    </row>
    <row r="713" spans="1:8" ht="15" customHeight="1">
      <c r="A713" s="147" t="s">
        <v>333</v>
      </c>
      <c r="B713" s="148"/>
      <c r="C713" s="25"/>
      <c r="D713" s="129"/>
      <c r="E713" s="135" t="s">
        <v>854</v>
      </c>
      <c r="F713" s="304" t="s">
        <v>855</v>
      </c>
      <c r="G713" s="219">
        <v>0</v>
      </c>
      <c r="H713" s="219">
        <v>20000</v>
      </c>
    </row>
    <row r="714" spans="1:8" ht="15" customHeight="1">
      <c r="A714" s="147"/>
      <c r="B714" s="148"/>
      <c r="C714" s="149"/>
      <c r="D714" s="129" t="s">
        <v>859</v>
      </c>
      <c r="E714" s="138"/>
      <c r="F714" s="423" t="s">
        <v>860</v>
      </c>
      <c r="G714" s="199">
        <f>SUM(G715)</f>
        <v>300000</v>
      </c>
      <c r="H714" s="199">
        <f>SUM(H715)</f>
        <v>300000</v>
      </c>
    </row>
    <row r="715" spans="1:8" ht="15" customHeight="1">
      <c r="A715" s="147" t="s">
        <v>336</v>
      </c>
      <c r="B715" s="148"/>
      <c r="C715" s="149"/>
      <c r="D715" s="149"/>
      <c r="E715" s="135" t="s">
        <v>863</v>
      </c>
      <c r="F715" s="304" t="s">
        <v>417</v>
      </c>
      <c r="G715" s="198">
        <v>300000</v>
      </c>
      <c r="H715" s="198">
        <v>300000</v>
      </c>
    </row>
    <row r="716" spans="1:8" ht="15" customHeight="1">
      <c r="A716" s="142"/>
      <c r="B716" s="129"/>
      <c r="C716" s="66"/>
      <c r="D716" s="129" t="s">
        <v>875</v>
      </c>
      <c r="E716" s="129"/>
      <c r="F716" s="423" t="s">
        <v>1005</v>
      </c>
      <c r="G716" s="199">
        <f>SUM(G717:G719)</f>
        <v>486050</v>
      </c>
      <c r="H716" s="199">
        <f>SUM(H717:H719)</f>
        <v>536050</v>
      </c>
    </row>
    <row r="717" spans="1:8" ht="15" customHeight="1">
      <c r="A717" s="137" t="s">
        <v>337</v>
      </c>
      <c r="B717" s="135"/>
      <c r="C717" s="66"/>
      <c r="D717" s="135"/>
      <c r="E717" s="135" t="s">
        <v>883</v>
      </c>
      <c r="F717" s="304" t="s">
        <v>418</v>
      </c>
      <c r="G717" s="198">
        <v>250000</v>
      </c>
      <c r="H717" s="198">
        <v>300000</v>
      </c>
    </row>
    <row r="718" spans="1:8" ht="15" customHeight="1">
      <c r="A718" s="137" t="s">
        <v>338</v>
      </c>
      <c r="B718" s="135"/>
      <c r="C718" s="66"/>
      <c r="D718" s="135"/>
      <c r="E718" s="135" t="s">
        <v>883</v>
      </c>
      <c r="F718" s="304" t="s">
        <v>427</v>
      </c>
      <c r="G718" s="198">
        <v>176050</v>
      </c>
      <c r="H718" s="198">
        <v>176050</v>
      </c>
    </row>
    <row r="719" spans="1:8" ht="15" customHeight="1" thickBot="1">
      <c r="A719" s="137" t="s">
        <v>339</v>
      </c>
      <c r="B719" s="141"/>
      <c r="C719" s="140"/>
      <c r="D719" s="141"/>
      <c r="E719" s="141" t="s">
        <v>883</v>
      </c>
      <c r="F719" s="304" t="s">
        <v>536</v>
      </c>
      <c r="G719" s="198">
        <v>60000</v>
      </c>
      <c r="H719" s="198">
        <v>60000</v>
      </c>
    </row>
    <row r="720" spans="1:8" ht="27.75" customHeight="1" thickBot="1">
      <c r="A720" s="473" t="s">
        <v>3</v>
      </c>
      <c r="B720" s="474"/>
      <c r="C720" s="474"/>
      <c r="D720" s="474"/>
      <c r="E720" s="474"/>
      <c r="F720" s="475"/>
      <c r="G720" s="203">
        <f>SUM(G2+G118+G390+G623+G639+G706)</f>
        <v>45622380</v>
      </c>
      <c r="H720" s="203">
        <f>SUM(H2+H118+H390+H623+H639+H706)</f>
        <v>48640050</v>
      </c>
    </row>
    <row r="721" ht="15.75">
      <c r="H721" s="5"/>
    </row>
  </sheetData>
  <mergeCells count="77">
    <mergeCell ref="A643:F643"/>
    <mergeCell ref="A720:F720"/>
    <mergeCell ref="A36:F36"/>
    <mergeCell ref="A37:F37"/>
    <mergeCell ref="A63:F63"/>
    <mergeCell ref="A64:F64"/>
    <mergeCell ref="A101:F101"/>
    <mergeCell ref="A102:F102"/>
    <mergeCell ref="A111:F111"/>
    <mergeCell ref="A112:F112"/>
    <mergeCell ref="A2:F2"/>
    <mergeCell ref="A3:F3"/>
    <mergeCell ref="A4:F4"/>
    <mergeCell ref="A5:F5"/>
    <mergeCell ref="A119:F119"/>
    <mergeCell ref="A120:F120"/>
    <mergeCell ref="A83:F83"/>
    <mergeCell ref="A84:F84"/>
    <mergeCell ref="A118:F118"/>
    <mergeCell ref="A95:F95"/>
    <mergeCell ref="A96:F96"/>
    <mergeCell ref="A121:F121"/>
    <mergeCell ref="A135:F135"/>
    <mergeCell ref="A136:F136"/>
    <mergeCell ref="A390:F390"/>
    <mergeCell ref="A143:F143"/>
    <mergeCell ref="A144:F144"/>
    <mergeCell ref="A150:F150"/>
    <mergeCell ref="A149:F149"/>
    <mergeCell ref="A199:F199"/>
    <mergeCell ref="A214:F214"/>
    <mergeCell ref="A642:F642"/>
    <mergeCell ref="A623:F623"/>
    <mergeCell ref="A624:F624"/>
    <mergeCell ref="A457:F457"/>
    <mergeCell ref="A502:F502"/>
    <mergeCell ref="A476:F476"/>
    <mergeCell ref="A639:F639"/>
    <mergeCell ref="A640:F640"/>
    <mergeCell ref="A626:F626"/>
    <mergeCell ref="A641:F641"/>
    <mergeCell ref="A709:F709"/>
    <mergeCell ref="A706:F706"/>
    <mergeCell ref="A707:F707"/>
    <mergeCell ref="A700:F700"/>
    <mergeCell ref="A701:F701"/>
    <mergeCell ref="A708:F708"/>
    <mergeCell ref="A165:F165"/>
    <mergeCell ref="A185:F185"/>
    <mergeCell ref="A264:F264"/>
    <mergeCell ref="A277:F277"/>
    <mergeCell ref="A230:F230"/>
    <mergeCell ref="A245:F245"/>
    <mergeCell ref="A321:F321"/>
    <mergeCell ref="A335:F335"/>
    <mergeCell ref="A290:F290"/>
    <mergeCell ref="A308:F308"/>
    <mergeCell ref="A625:F625"/>
    <mergeCell ref="A602:F602"/>
    <mergeCell ref="A578:F578"/>
    <mergeCell ref="A549:F549"/>
    <mergeCell ref="A525:F525"/>
    <mergeCell ref="A348:F348"/>
    <mergeCell ref="A399:F399"/>
    <mergeCell ref="A391:F391"/>
    <mergeCell ref="A362:F362"/>
    <mergeCell ref="A429:F429"/>
    <mergeCell ref="A375:F375"/>
    <mergeCell ref="A392:F392"/>
    <mergeCell ref="A393:F393"/>
    <mergeCell ref="A398:F398"/>
    <mergeCell ref="A57:F57"/>
    <mergeCell ref="A58:F58"/>
    <mergeCell ref="A89:F89"/>
    <mergeCell ref="A90:F90"/>
    <mergeCell ref="A73:F73"/>
    <mergeCell ref="A74:F74"/>
  </mergeCells>
  <printOptions horizontalCentered="1"/>
  <pageMargins left="0.3937007874015748" right="0.3937007874015748" top="0.984251968503937" bottom="0.984251968503937" header="0.5905511811023623" footer="0.5905511811023623"/>
  <pageSetup firstPageNumber="158" useFirstPageNumber="1" horizontalDpi="300" verticalDpi="300" orientation="portrait" paperSize="9" scale="60" r:id="rId1"/>
  <headerFooter alignWithMargins="0">
    <oddHeader>&amp;C&amp;"Times New Roman,Bold"&amp;14RAZDJEL 001 - UPRAVNI ODJEL ZA LOKALNU SAMOUPRAVU</oddHeader>
    <oddFooter>&amp;C&amp;"Times New Roman,Regular"&amp;16&amp;P</oddFooter>
  </headerFooter>
  <rowBreaks count="10" manualBreakCount="10">
    <brk id="68" max="255" man="1"/>
    <brk id="134" max="255" man="1"/>
    <brk id="198" max="255" man="1"/>
    <brk id="263" max="255" man="1"/>
    <brk id="330" max="255" man="1"/>
    <brk id="397" max="255" man="1"/>
    <brk id="464" max="255" man="1"/>
    <brk id="533" max="255" man="1"/>
    <brk id="601" max="255" man="1"/>
    <brk id="66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74"/>
  <sheetViews>
    <sheetView zoomScale="75" zoomScaleNormal="75" zoomScaleSheetLayoutView="75" workbookViewId="0" topLeftCell="A31">
      <selection activeCell="A195" sqref="A195:F195"/>
    </sheetView>
  </sheetViews>
  <sheetFormatPr defaultColWidth="9.140625" defaultRowHeight="12.75"/>
  <cols>
    <col min="1" max="1" width="4.7109375" style="8" customWidth="1"/>
    <col min="2" max="2" width="3.57421875" style="8" customWidth="1"/>
    <col min="3" max="3" width="4.421875" style="8" bestFit="1" customWidth="1"/>
    <col min="4" max="4" width="6.140625" style="8" customWidth="1"/>
    <col min="5" max="5" width="6.28125" style="8" bestFit="1" customWidth="1"/>
    <col min="6" max="6" width="73.8515625" style="8" customWidth="1"/>
    <col min="7" max="8" width="19.00390625" style="8" bestFit="1" customWidth="1"/>
    <col min="9" max="16384" width="7.8515625" style="8" customWidth="1"/>
  </cols>
  <sheetData>
    <row r="1" spans="1:8" s="17" customFormat="1" ht="88.5" customHeight="1" thickBot="1">
      <c r="A1" s="40" t="s">
        <v>1001</v>
      </c>
      <c r="B1" s="41" t="s">
        <v>1017</v>
      </c>
      <c r="C1" s="41" t="s">
        <v>741</v>
      </c>
      <c r="D1" s="41" t="s">
        <v>742</v>
      </c>
      <c r="E1" s="41" t="s">
        <v>743</v>
      </c>
      <c r="F1" s="418" t="s">
        <v>812</v>
      </c>
      <c r="G1" s="392" t="s">
        <v>614</v>
      </c>
      <c r="H1" s="160" t="s">
        <v>488</v>
      </c>
    </row>
    <row r="2" spans="1:8" s="17" customFormat="1" ht="15" customHeight="1">
      <c r="A2" s="460" t="s">
        <v>1529</v>
      </c>
      <c r="B2" s="461"/>
      <c r="C2" s="461"/>
      <c r="D2" s="461"/>
      <c r="E2" s="461"/>
      <c r="F2" s="479"/>
      <c r="G2" s="225">
        <f>SUM(G3)</f>
        <v>11057000</v>
      </c>
      <c r="H2" s="225">
        <f>SUM(H3)</f>
        <v>13092000</v>
      </c>
    </row>
    <row r="3" spans="1:8" s="17" customFormat="1" ht="15" customHeight="1">
      <c r="A3" s="456" t="s">
        <v>489</v>
      </c>
      <c r="B3" s="457"/>
      <c r="C3" s="457"/>
      <c r="D3" s="457"/>
      <c r="E3" s="457"/>
      <c r="F3" s="480"/>
      <c r="G3" s="226">
        <f>SUM(G4+G28)</f>
        <v>11057000</v>
      </c>
      <c r="H3" s="226">
        <f>SUM(H4+H28)</f>
        <v>13092000</v>
      </c>
    </row>
    <row r="4" spans="1:8" s="17" customFormat="1" ht="15" customHeight="1">
      <c r="A4" s="447" t="s">
        <v>1560</v>
      </c>
      <c r="B4" s="448"/>
      <c r="C4" s="448"/>
      <c r="D4" s="448"/>
      <c r="E4" s="448"/>
      <c r="F4" s="481"/>
      <c r="G4" s="257">
        <f>SUM(G7+G15+G24)</f>
        <v>5225000</v>
      </c>
      <c r="H4" s="257">
        <f>SUM(H7+H15+H24)</f>
        <v>6010000</v>
      </c>
    </row>
    <row r="5" spans="1:8" s="17" customFormat="1" ht="15" customHeight="1" thickBot="1">
      <c r="A5" s="444" t="s">
        <v>1289</v>
      </c>
      <c r="B5" s="445"/>
      <c r="C5" s="445"/>
      <c r="D5" s="445"/>
      <c r="E5" s="445"/>
      <c r="F5" s="482"/>
      <c r="G5" s="254"/>
      <c r="H5" s="254"/>
    </row>
    <row r="6" spans="1:8" s="17" customFormat="1" ht="18.75" customHeight="1">
      <c r="A6" s="151"/>
      <c r="B6" s="25" t="s">
        <v>1002</v>
      </c>
      <c r="C6" s="134"/>
      <c r="D6" s="134"/>
      <c r="E6" s="341"/>
      <c r="F6" s="385" t="s">
        <v>1018</v>
      </c>
      <c r="G6" s="253"/>
      <c r="H6" s="253"/>
    </row>
    <row r="7" spans="1:8" s="17" customFormat="1" ht="15.75">
      <c r="A7" s="151"/>
      <c r="B7" s="134"/>
      <c r="C7" s="25" t="s">
        <v>813</v>
      </c>
      <c r="D7" s="134"/>
      <c r="E7" s="134"/>
      <c r="F7" s="241" t="s">
        <v>814</v>
      </c>
      <c r="G7" s="103">
        <f>+G8+G10+G12</f>
        <v>4155000</v>
      </c>
      <c r="H7" s="103">
        <f>+H8+H10+H12</f>
        <v>4695000</v>
      </c>
    </row>
    <row r="8" spans="1:8" s="22" customFormat="1" ht="12.75" customHeight="1">
      <c r="A8" s="137"/>
      <c r="B8" s="135"/>
      <c r="C8" s="135"/>
      <c r="D8" s="129" t="s">
        <v>815</v>
      </c>
      <c r="E8" s="135"/>
      <c r="F8" s="242" t="s">
        <v>816</v>
      </c>
      <c r="G8" s="173">
        <f>SUM(G9)</f>
        <v>3200000</v>
      </c>
      <c r="H8" s="173">
        <f>SUM(H9)</f>
        <v>3700000</v>
      </c>
    </row>
    <row r="9" spans="1:8" s="22" customFormat="1" ht="15.75">
      <c r="A9" s="137" t="s">
        <v>340</v>
      </c>
      <c r="B9" s="135"/>
      <c r="C9" s="135"/>
      <c r="D9" s="135"/>
      <c r="E9" s="135" t="s">
        <v>817</v>
      </c>
      <c r="F9" s="243" t="s">
        <v>1019</v>
      </c>
      <c r="G9" s="97">
        <v>3200000</v>
      </c>
      <c r="H9" s="97">
        <v>3700000</v>
      </c>
    </row>
    <row r="10" spans="1:8" s="22" customFormat="1" ht="15.75">
      <c r="A10" s="137"/>
      <c r="B10" s="135"/>
      <c r="C10" s="135"/>
      <c r="D10" s="129" t="s">
        <v>818</v>
      </c>
      <c r="E10" s="135"/>
      <c r="F10" s="242" t="s">
        <v>819</v>
      </c>
      <c r="G10" s="173">
        <f>SUM(G11)</f>
        <v>400000</v>
      </c>
      <c r="H10" s="173">
        <f>SUM(H11)</f>
        <v>350000</v>
      </c>
    </row>
    <row r="11" spans="1:8" s="22" customFormat="1" ht="15.75">
      <c r="A11" s="137" t="s">
        <v>341</v>
      </c>
      <c r="B11" s="135"/>
      <c r="C11" s="135"/>
      <c r="D11" s="129"/>
      <c r="E11" s="135" t="s">
        <v>820</v>
      </c>
      <c r="F11" s="243" t="s">
        <v>821</v>
      </c>
      <c r="G11" s="97">
        <v>400000</v>
      </c>
      <c r="H11" s="97">
        <v>350000</v>
      </c>
    </row>
    <row r="12" spans="1:8" s="22" customFormat="1" ht="15.75">
      <c r="A12" s="137"/>
      <c r="B12" s="135"/>
      <c r="C12" s="135"/>
      <c r="D12" s="129" t="s">
        <v>822</v>
      </c>
      <c r="E12" s="135"/>
      <c r="F12" s="242" t="s">
        <v>823</v>
      </c>
      <c r="G12" s="173">
        <f>SUM(+G13+G14)</f>
        <v>555000</v>
      </c>
      <c r="H12" s="173">
        <f>SUM(+H13+H14)</f>
        <v>645000</v>
      </c>
    </row>
    <row r="13" spans="1:8" s="22" customFormat="1" ht="18" customHeight="1">
      <c r="A13" s="137" t="s">
        <v>342</v>
      </c>
      <c r="B13" s="135"/>
      <c r="C13" s="135"/>
      <c r="D13" s="135"/>
      <c r="E13" s="135" t="s">
        <v>824</v>
      </c>
      <c r="F13" s="243" t="s">
        <v>825</v>
      </c>
      <c r="G13" s="97">
        <v>500000</v>
      </c>
      <c r="H13" s="97">
        <v>580000</v>
      </c>
    </row>
    <row r="14" spans="1:8" s="22" customFormat="1" ht="18" customHeight="1">
      <c r="A14" s="137" t="s">
        <v>343</v>
      </c>
      <c r="B14" s="135"/>
      <c r="C14" s="135"/>
      <c r="D14" s="135"/>
      <c r="E14" s="135" t="s">
        <v>826</v>
      </c>
      <c r="F14" s="243" t="s">
        <v>827</v>
      </c>
      <c r="G14" s="97">
        <v>55000</v>
      </c>
      <c r="H14" s="97">
        <v>65000</v>
      </c>
    </row>
    <row r="15" spans="1:8" s="47" customFormat="1" ht="15.75">
      <c r="A15" s="137"/>
      <c r="B15" s="66"/>
      <c r="C15" s="66" t="s">
        <v>828</v>
      </c>
      <c r="D15" s="66"/>
      <c r="E15" s="66"/>
      <c r="F15" s="241" t="s">
        <v>829</v>
      </c>
      <c r="G15" s="103">
        <f>SUM(G20+G16+G18)</f>
        <v>600000</v>
      </c>
      <c r="H15" s="103">
        <f>SUM(H20+H16+H18)</f>
        <v>595000</v>
      </c>
    </row>
    <row r="16" spans="1:8" s="47" customFormat="1" ht="15.75">
      <c r="A16" s="151"/>
      <c r="B16" s="134"/>
      <c r="C16" s="25"/>
      <c r="D16" s="129" t="s">
        <v>830</v>
      </c>
      <c r="E16" s="134"/>
      <c r="F16" s="242" t="s">
        <v>831</v>
      </c>
      <c r="G16" s="173">
        <f>SUM(G17)</f>
        <v>185000</v>
      </c>
      <c r="H16" s="173">
        <f>SUM(H17)</f>
        <v>220000</v>
      </c>
    </row>
    <row r="17" spans="1:8" s="47" customFormat="1" ht="15.75">
      <c r="A17" s="137" t="s">
        <v>344</v>
      </c>
      <c r="B17" s="135"/>
      <c r="C17" s="25"/>
      <c r="D17" s="135"/>
      <c r="E17" s="135" t="s">
        <v>834</v>
      </c>
      <c r="F17" s="243" t="s">
        <v>1041</v>
      </c>
      <c r="G17" s="97">
        <v>185000</v>
      </c>
      <c r="H17" s="97">
        <v>220000</v>
      </c>
    </row>
    <row r="18" spans="1:8" s="47" customFormat="1" ht="15.75">
      <c r="A18" s="137"/>
      <c r="B18" s="135"/>
      <c r="C18" s="25"/>
      <c r="D18" s="129" t="s">
        <v>837</v>
      </c>
      <c r="E18" s="135"/>
      <c r="F18" s="242" t="s">
        <v>838</v>
      </c>
      <c r="G18" s="173">
        <f>SUM(G19)</f>
        <v>140000</v>
      </c>
      <c r="H18" s="173">
        <f>SUM(H19)</f>
        <v>150000</v>
      </c>
    </row>
    <row r="19" spans="1:8" s="47" customFormat="1" ht="15.75">
      <c r="A19" s="137" t="s">
        <v>345</v>
      </c>
      <c r="B19" s="135"/>
      <c r="C19" s="25"/>
      <c r="D19" s="135"/>
      <c r="E19" s="135" t="s">
        <v>839</v>
      </c>
      <c r="F19" s="243" t="s">
        <v>1042</v>
      </c>
      <c r="G19" s="97">
        <v>140000</v>
      </c>
      <c r="H19" s="97">
        <v>150000</v>
      </c>
    </row>
    <row r="20" spans="1:8" s="22" customFormat="1" ht="15.75">
      <c r="A20" s="137"/>
      <c r="B20" s="135"/>
      <c r="C20" s="135"/>
      <c r="D20" s="129" t="s">
        <v>875</v>
      </c>
      <c r="E20" s="135"/>
      <c r="F20" s="242" t="s">
        <v>1005</v>
      </c>
      <c r="G20" s="173">
        <f>SUM(G21:G23)</f>
        <v>275000</v>
      </c>
      <c r="H20" s="173">
        <f>SUM(H21:H23)</f>
        <v>225000</v>
      </c>
    </row>
    <row r="21" spans="1:8" s="22" customFormat="1" ht="15.75">
      <c r="A21" s="137" t="s">
        <v>346</v>
      </c>
      <c r="B21" s="135"/>
      <c r="C21" s="135"/>
      <c r="D21" s="135"/>
      <c r="E21" s="135" t="s">
        <v>879</v>
      </c>
      <c r="F21" s="243" t="s">
        <v>880</v>
      </c>
      <c r="G21" s="97">
        <v>250000</v>
      </c>
      <c r="H21" s="97">
        <v>200000</v>
      </c>
    </row>
    <row r="22" spans="1:8" s="22" customFormat="1" ht="15.75">
      <c r="A22" s="137" t="s">
        <v>347</v>
      </c>
      <c r="B22" s="135"/>
      <c r="C22" s="135"/>
      <c r="D22" s="135"/>
      <c r="E22" s="135" t="s">
        <v>881</v>
      </c>
      <c r="F22" s="243" t="s">
        <v>882</v>
      </c>
      <c r="G22" s="97">
        <v>15000</v>
      </c>
      <c r="H22" s="97">
        <v>15000</v>
      </c>
    </row>
    <row r="23" spans="1:8" s="22" customFormat="1" ht="15.75">
      <c r="A23" s="137" t="s">
        <v>348</v>
      </c>
      <c r="B23" s="135"/>
      <c r="C23" s="135"/>
      <c r="D23" s="135"/>
      <c r="E23" s="135" t="s">
        <v>883</v>
      </c>
      <c r="F23" s="243" t="s">
        <v>574</v>
      </c>
      <c r="G23" s="97">
        <v>10000</v>
      </c>
      <c r="H23" s="97">
        <v>10000</v>
      </c>
    </row>
    <row r="24" spans="1:8" s="48" customFormat="1" ht="15.75">
      <c r="A24" s="137"/>
      <c r="B24" s="129"/>
      <c r="C24" s="66" t="s">
        <v>885</v>
      </c>
      <c r="D24" s="129"/>
      <c r="E24" s="129"/>
      <c r="F24" s="241" t="s">
        <v>926</v>
      </c>
      <c r="G24" s="103">
        <f>SUM(G25)</f>
        <v>470000</v>
      </c>
      <c r="H24" s="103">
        <f>SUM(H25)</f>
        <v>720000</v>
      </c>
    </row>
    <row r="25" spans="1:8" s="48" customFormat="1" ht="15.75">
      <c r="A25" s="137"/>
      <c r="B25" s="129"/>
      <c r="C25" s="66"/>
      <c r="D25" s="129" t="s">
        <v>930</v>
      </c>
      <c r="E25" s="129"/>
      <c r="F25" s="242" t="s">
        <v>931</v>
      </c>
      <c r="G25" s="173">
        <f>SUM(G26:G27)</f>
        <v>470000</v>
      </c>
      <c r="H25" s="173">
        <f>SUM(H26:H27)</f>
        <v>720000</v>
      </c>
    </row>
    <row r="26" spans="1:8" s="48" customFormat="1" ht="15.75">
      <c r="A26" s="137" t="s">
        <v>349</v>
      </c>
      <c r="B26" s="129"/>
      <c r="C26" s="66"/>
      <c r="D26" s="135"/>
      <c r="E26" s="135" t="s">
        <v>932</v>
      </c>
      <c r="F26" s="243" t="s">
        <v>933</v>
      </c>
      <c r="G26" s="97">
        <v>450000</v>
      </c>
      <c r="H26" s="97">
        <v>700000</v>
      </c>
    </row>
    <row r="27" spans="1:8" s="48" customFormat="1" ht="16.5" thickBot="1">
      <c r="A27" s="137" t="s">
        <v>1590</v>
      </c>
      <c r="B27" s="129"/>
      <c r="C27" s="66"/>
      <c r="D27" s="135"/>
      <c r="E27" s="135" t="s">
        <v>934</v>
      </c>
      <c r="F27" s="243" t="s">
        <v>935</v>
      </c>
      <c r="G27" s="97">
        <v>20000</v>
      </c>
      <c r="H27" s="97">
        <v>20000</v>
      </c>
    </row>
    <row r="28" spans="1:8" s="48" customFormat="1" ht="15.75">
      <c r="A28" s="441" t="s">
        <v>1353</v>
      </c>
      <c r="B28" s="442"/>
      <c r="C28" s="442"/>
      <c r="D28" s="442"/>
      <c r="E28" s="442"/>
      <c r="F28" s="442"/>
      <c r="G28" s="235">
        <f>SUM(G31+G35+G41+G38)</f>
        <v>5832000</v>
      </c>
      <c r="H28" s="235">
        <f>SUM(H31+H35+H41+H38)</f>
        <v>7082000</v>
      </c>
    </row>
    <row r="29" spans="1:8" s="48" customFormat="1" ht="16.5" thickBot="1">
      <c r="A29" s="444" t="s">
        <v>1322</v>
      </c>
      <c r="B29" s="445"/>
      <c r="C29" s="445"/>
      <c r="D29" s="445"/>
      <c r="E29" s="445"/>
      <c r="F29" s="445"/>
      <c r="G29" s="234"/>
      <c r="H29" s="234"/>
    </row>
    <row r="30" spans="1:8" s="48" customFormat="1" ht="15.75">
      <c r="A30" s="137"/>
      <c r="B30" s="25" t="s">
        <v>1002</v>
      </c>
      <c r="C30" s="134"/>
      <c r="D30" s="134"/>
      <c r="E30" s="134"/>
      <c r="F30" s="244" t="s">
        <v>1018</v>
      </c>
      <c r="G30" s="97"/>
      <c r="H30" s="97"/>
    </row>
    <row r="31" spans="1:8" s="48" customFormat="1" ht="15.75">
      <c r="A31" s="137"/>
      <c r="B31" s="129"/>
      <c r="C31" s="66" t="s">
        <v>885</v>
      </c>
      <c r="D31" s="129"/>
      <c r="E31" s="129"/>
      <c r="F31" s="241" t="s">
        <v>926</v>
      </c>
      <c r="G31" s="103">
        <f>SUM(G32)</f>
        <v>1150000</v>
      </c>
      <c r="H31" s="103">
        <f>SUM(H32)</f>
        <v>2300000</v>
      </c>
    </row>
    <row r="32" spans="1:8" s="48" customFormat="1" ht="15.75">
      <c r="A32" s="137"/>
      <c r="B32" s="129"/>
      <c r="C32" s="66"/>
      <c r="D32" s="129" t="s">
        <v>927</v>
      </c>
      <c r="E32" s="135"/>
      <c r="F32" s="245" t="s">
        <v>928</v>
      </c>
      <c r="G32" s="173">
        <f>SUM(G33:G33)</f>
        <v>1150000</v>
      </c>
      <c r="H32" s="173">
        <f>SUM(H33:H33)</f>
        <v>2300000</v>
      </c>
    </row>
    <row r="33" spans="1:8" s="48" customFormat="1" ht="31.5">
      <c r="A33" s="137" t="s">
        <v>596</v>
      </c>
      <c r="B33" s="129"/>
      <c r="C33" s="66"/>
      <c r="D33" s="135"/>
      <c r="E33" s="135" t="s">
        <v>929</v>
      </c>
      <c r="F33" s="243" t="s">
        <v>656</v>
      </c>
      <c r="G33" s="97">
        <v>1150000</v>
      </c>
      <c r="H33" s="97">
        <v>2300000</v>
      </c>
    </row>
    <row r="34" spans="1:8" s="48" customFormat="1" ht="15.75">
      <c r="A34" s="137"/>
      <c r="B34" s="66" t="s">
        <v>1004</v>
      </c>
      <c r="C34" s="66"/>
      <c r="D34" s="135"/>
      <c r="E34" s="135"/>
      <c r="F34" s="241" t="s">
        <v>1021</v>
      </c>
      <c r="G34" s="97"/>
      <c r="H34" s="97"/>
    </row>
    <row r="35" spans="1:8" s="48" customFormat="1" ht="15.75">
      <c r="A35" s="137"/>
      <c r="B35" s="129"/>
      <c r="C35" s="66" t="s">
        <v>978</v>
      </c>
      <c r="D35" s="129"/>
      <c r="E35" s="129"/>
      <c r="F35" s="241" t="s">
        <v>983</v>
      </c>
      <c r="G35" s="103">
        <f>SUM(G36)</f>
        <v>50000</v>
      </c>
      <c r="H35" s="103">
        <f>SUM(H36)</f>
        <v>50000</v>
      </c>
    </row>
    <row r="36" spans="1:8" s="48" customFormat="1" ht="31.5">
      <c r="A36" s="137"/>
      <c r="B36" s="129"/>
      <c r="C36" s="66"/>
      <c r="D36" s="129" t="s">
        <v>984</v>
      </c>
      <c r="E36" s="135"/>
      <c r="F36" s="246" t="s">
        <v>985</v>
      </c>
      <c r="G36" s="173">
        <f>+G37</f>
        <v>50000</v>
      </c>
      <c r="H36" s="173">
        <f>+H37</f>
        <v>50000</v>
      </c>
    </row>
    <row r="37" spans="1:8" s="48" customFormat="1" ht="15.75">
      <c r="A37" s="137" t="s">
        <v>597</v>
      </c>
      <c r="B37" s="129"/>
      <c r="C37" s="66"/>
      <c r="D37" s="135"/>
      <c r="E37" s="135" t="s">
        <v>986</v>
      </c>
      <c r="F37" s="247" t="s">
        <v>1288</v>
      </c>
      <c r="G37" s="97">
        <v>50000</v>
      </c>
      <c r="H37" s="97">
        <v>50000</v>
      </c>
    </row>
    <row r="38" spans="1:8" s="48" customFormat="1" ht="15.75">
      <c r="A38" s="137"/>
      <c r="B38" s="129"/>
      <c r="C38" s="66" t="s">
        <v>991</v>
      </c>
      <c r="D38" s="129"/>
      <c r="E38" s="129"/>
      <c r="F38" s="241" t="s">
        <v>445</v>
      </c>
      <c r="G38" s="103">
        <f>SUM(G39)</f>
        <v>832000</v>
      </c>
      <c r="H38" s="103">
        <f>SUM(H39)</f>
        <v>832000</v>
      </c>
    </row>
    <row r="39" spans="1:8" s="48" customFormat="1" ht="31.5">
      <c r="A39" s="137"/>
      <c r="B39" s="129"/>
      <c r="C39" s="66"/>
      <c r="D39" s="129" t="s">
        <v>446</v>
      </c>
      <c r="E39" s="135"/>
      <c r="F39" s="246" t="s">
        <v>447</v>
      </c>
      <c r="G39" s="173">
        <f>SUM(G40)</f>
        <v>832000</v>
      </c>
      <c r="H39" s="173">
        <f>SUM(H40)</f>
        <v>832000</v>
      </c>
    </row>
    <row r="40" spans="1:8" s="48" customFormat="1" ht="15.75">
      <c r="A40" s="137" t="s">
        <v>598</v>
      </c>
      <c r="B40" s="129"/>
      <c r="C40" s="66"/>
      <c r="D40" s="135"/>
      <c r="E40" s="135" t="s">
        <v>448</v>
      </c>
      <c r="F40" s="248" t="s">
        <v>450</v>
      </c>
      <c r="G40" s="97">
        <v>832000</v>
      </c>
      <c r="H40" s="97">
        <v>832000</v>
      </c>
    </row>
    <row r="41" spans="1:8" s="48" customFormat="1" ht="15.75">
      <c r="A41" s="137"/>
      <c r="B41" s="66"/>
      <c r="C41" s="66" t="s">
        <v>992</v>
      </c>
      <c r="D41" s="66"/>
      <c r="E41" s="66"/>
      <c r="F41" s="249" t="s">
        <v>993</v>
      </c>
      <c r="G41" s="103">
        <f>SUM(G42)</f>
        <v>3800000</v>
      </c>
      <c r="H41" s="103">
        <f>SUM(H42)</f>
        <v>3900000</v>
      </c>
    </row>
    <row r="42" spans="1:8" s="48" customFormat="1" ht="31.5">
      <c r="A42" s="137"/>
      <c r="B42" s="135"/>
      <c r="C42" s="135"/>
      <c r="D42" s="129" t="s">
        <v>994</v>
      </c>
      <c r="E42" s="135"/>
      <c r="F42" s="246" t="s">
        <v>1022</v>
      </c>
      <c r="G42" s="173">
        <f>+G43</f>
        <v>3800000</v>
      </c>
      <c r="H42" s="173">
        <f>+H43</f>
        <v>3900000</v>
      </c>
    </row>
    <row r="43" spans="1:8" s="48" customFormat="1" ht="34.5" customHeight="1" thickBot="1">
      <c r="A43" s="150" t="s">
        <v>599</v>
      </c>
      <c r="B43" s="141"/>
      <c r="C43" s="140"/>
      <c r="D43" s="140"/>
      <c r="E43" s="141" t="s">
        <v>995</v>
      </c>
      <c r="F43" s="250" t="s">
        <v>674</v>
      </c>
      <c r="G43" s="186">
        <v>3800000</v>
      </c>
      <c r="H43" s="186">
        <v>3900000</v>
      </c>
    </row>
    <row r="44" spans="1:8" s="48" customFormat="1" ht="21" customHeight="1">
      <c r="A44" s="476" t="s">
        <v>1531</v>
      </c>
      <c r="B44" s="477"/>
      <c r="C44" s="477"/>
      <c r="D44" s="477"/>
      <c r="E44" s="477"/>
      <c r="F44" s="477"/>
      <c r="G44" s="239">
        <f>SUM(G45)</f>
        <v>910000</v>
      </c>
      <c r="H44" s="239">
        <f>SUM(H45)</f>
        <v>960000</v>
      </c>
    </row>
    <row r="45" spans="1:8" s="48" customFormat="1" ht="15.75">
      <c r="A45" s="488" t="s">
        <v>1530</v>
      </c>
      <c r="B45" s="489"/>
      <c r="C45" s="489"/>
      <c r="D45" s="489"/>
      <c r="E45" s="489"/>
      <c r="F45" s="490"/>
      <c r="G45" s="232">
        <f>SUM(G61+G55+G46+G67)</f>
        <v>910000</v>
      </c>
      <c r="H45" s="232">
        <f>SUM(H61+H55+H46+H67)</f>
        <v>960000</v>
      </c>
    </row>
    <row r="46" spans="1:8" s="48" customFormat="1" ht="15.75">
      <c r="A46" s="456" t="s">
        <v>1537</v>
      </c>
      <c r="B46" s="457"/>
      <c r="C46" s="457"/>
      <c r="D46" s="457"/>
      <c r="E46" s="457"/>
      <c r="F46" s="457"/>
      <c r="G46" s="232">
        <f>SUM(G49+G52)</f>
        <v>260000</v>
      </c>
      <c r="H46" s="232">
        <f>SUM(H49+H52)</f>
        <v>410000</v>
      </c>
    </row>
    <row r="47" spans="1:8" s="48" customFormat="1" ht="16.5" thickBot="1">
      <c r="A47" s="483" t="s">
        <v>1294</v>
      </c>
      <c r="B47" s="484"/>
      <c r="C47" s="484"/>
      <c r="D47" s="484"/>
      <c r="E47" s="484"/>
      <c r="F47" s="485"/>
      <c r="G47" s="234"/>
      <c r="H47" s="234"/>
    </row>
    <row r="48" spans="1:8" s="48" customFormat="1" ht="15.75">
      <c r="A48" s="137"/>
      <c r="B48" s="25" t="s">
        <v>1002</v>
      </c>
      <c r="C48" s="134"/>
      <c r="D48" s="134"/>
      <c r="E48" s="134"/>
      <c r="F48" s="244" t="s">
        <v>1018</v>
      </c>
      <c r="G48" s="97"/>
      <c r="H48" s="97"/>
    </row>
    <row r="49" spans="1:8" s="48" customFormat="1" ht="15.75">
      <c r="A49" s="137"/>
      <c r="B49" s="129"/>
      <c r="C49" s="66" t="s">
        <v>885</v>
      </c>
      <c r="D49" s="129"/>
      <c r="E49" s="129"/>
      <c r="F49" s="241" t="s">
        <v>926</v>
      </c>
      <c r="G49" s="103">
        <f>SUM(G50)</f>
        <v>10000</v>
      </c>
      <c r="H49" s="103">
        <f>SUM(H50)</f>
        <v>10000</v>
      </c>
    </row>
    <row r="50" spans="1:8" s="48" customFormat="1" ht="15.75">
      <c r="A50" s="137"/>
      <c r="B50" s="129"/>
      <c r="C50" s="66"/>
      <c r="D50" s="129" t="s">
        <v>930</v>
      </c>
      <c r="E50" s="129"/>
      <c r="F50" s="242" t="s">
        <v>931</v>
      </c>
      <c r="G50" s="173">
        <f>SUM(G51)</f>
        <v>10000</v>
      </c>
      <c r="H50" s="173">
        <f>SUM(H51)</f>
        <v>10000</v>
      </c>
    </row>
    <row r="51" spans="1:8" s="48" customFormat="1" ht="15.75">
      <c r="A51" s="137" t="s">
        <v>657</v>
      </c>
      <c r="B51" s="129"/>
      <c r="C51" s="66"/>
      <c r="D51" s="135"/>
      <c r="E51" s="135" t="s">
        <v>932</v>
      </c>
      <c r="F51" s="243" t="s">
        <v>933</v>
      </c>
      <c r="G51" s="97">
        <v>10000</v>
      </c>
      <c r="H51" s="97">
        <v>10000</v>
      </c>
    </row>
    <row r="52" spans="1:8" s="48" customFormat="1" ht="15.75">
      <c r="A52" s="137"/>
      <c r="B52" s="129"/>
      <c r="C52" s="66" t="s">
        <v>936</v>
      </c>
      <c r="D52" s="135"/>
      <c r="E52" s="135"/>
      <c r="F52" s="241" t="s">
        <v>1356</v>
      </c>
      <c r="G52" s="103">
        <f>SUM(G53)</f>
        <v>250000</v>
      </c>
      <c r="H52" s="103">
        <f>SUM(H53)</f>
        <v>400000</v>
      </c>
    </row>
    <row r="53" spans="1:8" s="48" customFormat="1" ht="31.5">
      <c r="A53" s="137"/>
      <c r="B53" s="129"/>
      <c r="C53" s="66"/>
      <c r="D53" s="135" t="s">
        <v>941</v>
      </c>
      <c r="E53" s="135"/>
      <c r="F53" s="242" t="s">
        <v>1030</v>
      </c>
      <c r="G53" s="173">
        <f>SUM(G54)</f>
        <v>250000</v>
      </c>
      <c r="H53" s="173">
        <f>SUM(H54)</f>
        <v>400000</v>
      </c>
    </row>
    <row r="54" spans="1:8" s="48" customFormat="1" ht="32.25" thickBot="1">
      <c r="A54" s="150" t="s">
        <v>658</v>
      </c>
      <c r="B54" s="166"/>
      <c r="C54" s="140"/>
      <c r="D54" s="141"/>
      <c r="E54" s="141" t="s">
        <v>942</v>
      </c>
      <c r="F54" s="251" t="s">
        <v>465</v>
      </c>
      <c r="G54" s="186">
        <v>250000</v>
      </c>
      <c r="H54" s="186">
        <v>400000</v>
      </c>
    </row>
    <row r="55" spans="1:8" s="48" customFormat="1" ht="15.75">
      <c r="A55" s="460" t="s">
        <v>1540</v>
      </c>
      <c r="B55" s="461"/>
      <c r="C55" s="461"/>
      <c r="D55" s="461"/>
      <c r="E55" s="461"/>
      <c r="F55" s="461"/>
      <c r="G55" s="231">
        <f>SUM(G58)</f>
        <v>380000</v>
      </c>
      <c r="H55" s="231">
        <f>SUM(H58)</f>
        <v>400000</v>
      </c>
    </row>
    <row r="56" spans="1:8" s="48" customFormat="1" ht="16.5" thickBot="1">
      <c r="A56" s="483" t="s">
        <v>1290</v>
      </c>
      <c r="B56" s="484"/>
      <c r="C56" s="484"/>
      <c r="D56" s="484"/>
      <c r="E56" s="484"/>
      <c r="F56" s="485"/>
      <c r="G56" s="252"/>
      <c r="H56" s="252"/>
    </row>
    <row r="57" spans="1:8" s="48" customFormat="1" ht="15.75">
      <c r="A57" s="137"/>
      <c r="B57" s="25" t="s">
        <v>1002</v>
      </c>
      <c r="C57" s="134"/>
      <c r="D57" s="134"/>
      <c r="E57" s="134"/>
      <c r="F57" s="244" t="s">
        <v>1018</v>
      </c>
      <c r="G57" s="97"/>
      <c r="H57" s="97"/>
    </row>
    <row r="58" spans="1:8" s="48" customFormat="1" ht="15.75">
      <c r="A58" s="137"/>
      <c r="B58" s="129"/>
      <c r="C58" s="66" t="s">
        <v>936</v>
      </c>
      <c r="D58" s="135"/>
      <c r="E58" s="135"/>
      <c r="F58" s="241" t="s">
        <v>1356</v>
      </c>
      <c r="G58" s="209">
        <f>SUM(G59)</f>
        <v>380000</v>
      </c>
      <c r="H58" s="209">
        <f>SUM(H59)</f>
        <v>400000</v>
      </c>
    </row>
    <row r="59" spans="1:8" s="48" customFormat="1" ht="31.5">
      <c r="A59" s="137"/>
      <c r="B59" s="129"/>
      <c r="C59" s="66"/>
      <c r="D59" s="135" t="s">
        <v>941</v>
      </c>
      <c r="E59" s="135"/>
      <c r="F59" s="242" t="s">
        <v>1030</v>
      </c>
      <c r="G59" s="206">
        <f>SUM(G60)</f>
        <v>380000</v>
      </c>
      <c r="H59" s="206">
        <f>SUM(H60)</f>
        <v>400000</v>
      </c>
    </row>
    <row r="60" spans="1:8" s="48" customFormat="1" ht="32.25" thickBot="1">
      <c r="A60" s="150" t="s">
        <v>659</v>
      </c>
      <c r="B60" s="166"/>
      <c r="C60" s="140"/>
      <c r="D60" s="141"/>
      <c r="E60" s="141" t="s">
        <v>942</v>
      </c>
      <c r="F60" s="251" t="s">
        <v>687</v>
      </c>
      <c r="G60" s="186">
        <v>380000</v>
      </c>
      <c r="H60" s="186">
        <v>400000</v>
      </c>
    </row>
    <row r="61" spans="1:8" s="48" customFormat="1" ht="15.75">
      <c r="A61" s="456" t="s">
        <v>1538</v>
      </c>
      <c r="B61" s="457"/>
      <c r="C61" s="457"/>
      <c r="D61" s="457"/>
      <c r="E61" s="457"/>
      <c r="F61" s="457"/>
      <c r="G61" s="232">
        <f>SUM(G64)</f>
        <v>120000</v>
      </c>
      <c r="H61" s="232">
        <f>SUM(H64)</f>
        <v>150000</v>
      </c>
    </row>
    <row r="62" spans="1:8" s="48" customFormat="1" ht="16.5" thickBot="1">
      <c r="A62" s="483" t="s">
        <v>1290</v>
      </c>
      <c r="B62" s="484"/>
      <c r="C62" s="484"/>
      <c r="D62" s="484"/>
      <c r="E62" s="484"/>
      <c r="F62" s="485"/>
      <c r="G62" s="252"/>
      <c r="H62" s="252"/>
    </row>
    <row r="63" spans="1:8" s="48" customFormat="1" ht="15.75">
      <c r="A63" s="137"/>
      <c r="B63" s="25" t="s">
        <v>1002</v>
      </c>
      <c r="C63" s="134"/>
      <c r="D63" s="134"/>
      <c r="E63" s="134"/>
      <c r="F63" s="244" t="s">
        <v>1018</v>
      </c>
      <c r="G63" s="97"/>
      <c r="H63" s="97"/>
    </row>
    <row r="64" spans="1:8" s="48" customFormat="1" ht="15.75">
      <c r="A64" s="137"/>
      <c r="B64" s="129"/>
      <c r="C64" s="66" t="s">
        <v>948</v>
      </c>
      <c r="D64" s="129"/>
      <c r="E64" s="129"/>
      <c r="F64" s="241" t="s">
        <v>1028</v>
      </c>
      <c r="G64" s="103">
        <f>SUM(G65)</f>
        <v>120000</v>
      </c>
      <c r="H64" s="103">
        <f>SUM(H65)</f>
        <v>150000</v>
      </c>
    </row>
    <row r="65" spans="1:8" s="48" customFormat="1" ht="15.75">
      <c r="A65" s="137"/>
      <c r="B65" s="129"/>
      <c r="C65" s="66"/>
      <c r="D65" s="129" t="s">
        <v>949</v>
      </c>
      <c r="E65" s="129"/>
      <c r="F65" s="242" t="s">
        <v>950</v>
      </c>
      <c r="G65" s="173">
        <f>SUM(G66)</f>
        <v>120000</v>
      </c>
      <c r="H65" s="173">
        <f>SUM(H66)</f>
        <v>150000</v>
      </c>
    </row>
    <row r="66" spans="1:8" s="48" customFormat="1" ht="16.5" thickBot="1">
      <c r="A66" s="150" t="s">
        <v>660</v>
      </c>
      <c r="B66" s="166"/>
      <c r="C66" s="140"/>
      <c r="D66" s="166"/>
      <c r="E66" s="141" t="s">
        <v>951</v>
      </c>
      <c r="F66" s="251" t="s">
        <v>452</v>
      </c>
      <c r="G66" s="186">
        <v>120000</v>
      </c>
      <c r="H66" s="186">
        <v>150000</v>
      </c>
    </row>
    <row r="67" spans="1:8" s="48" customFormat="1" ht="15.75">
      <c r="A67" s="460" t="s">
        <v>381</v>
      </c>
      <c r="B67" s="461"/>
      <c r="C67" s="461"/>
      <c r="D67" s="461"/>
      <c r="E67" s="461"/>
      <c r="F67" s="461"/>
      <c r="G67" s="231">
        <f>SUM(G70)</f>
        <v>150000</v>
      </c>
      <c r="H67" s="231">
        <f>SUM(H70)</f>
        <v>0</v>
      </c>
    </row>
    <row r="68" spans="1:8" s="48" customFormat="1" ht="16.5" thickBot="1">
      <c r="A68" s="483" t="s">
        <v>1290</v>
      </c>
      <c r="B68" s="484"/>
      <c r="C68" s="484"/>
      <c r="D68" s="484"/>
      <c r="E68" s="484"/>
      <c r="F68" s="485"/>
      <c r="G68" s="252"/>
      <c r="H68" s="252"/>
    </row>
    <row r="69" spans="1:8" s="48" customFormat="1" ht="15.75">
      <c r="A69" s="137"/>
      <c r="B69" s="130">
        <v>3</v>
      </c>
      <c r="C69" s="134"/>
      <c r="D69" s="134"/>
      <c r="E69" s="134"/>
      <c r="F69" s="244" t="s">
        <v>1024</v>
      </c>
      <c r="G69" s="97"/>
      <c r="H69" s="97"/>
    </row>
    <row r="70" spans="1:8" s="48" customFormat="1" ht="15.75">
      <c r="A70" s="137"/>
      <c r="B70" s="131"/>
      <c r="C70" s="25" t="s">
        <v>828</v>
      </c>
      <c r="D70" s="134"/>
      <c r="E70" s="134"/>
      <c r="F70" s="241" t="s">
        <v>829</v>
      </c>
      <c r="G70" s="103">
        <f>SUM(G71)</f>
        <v>150000</v>
      </c>
      <c r="H70" s="103">
        <f>SUM(H71)</f>
        <v>0</v>
      </c>
    </row>
    <row r="71" spans="1:8" s="48" customFormat="1" ht="15.75">
      <c r="A71" s="137"/>
      <c r="B71" s="131"/>
      <c r="C71" s="25"/>
      <c r="D71" s="129" t="s">
        <v>875</v>
      </c>
      <c r="E71" s="21"/>
      <c r="F71" s="242" t="s">
        <v>1005</v>
      </c>
      <c r="G71" s="173">
        <f>SUM(G72)</f>
        <v>150000</v>
      </c>
      <c r="H71" s="173">
        <f>SUM(H72)</f>
        <v>0</v>
      </c>
    </row>
    <row r="72" spans="1:8" s="48" customFormat="1" ht="16.5" thickBot="1">
      <c r="A72" s="150"/>
      <c r="B72" s="131"/>
      <c r="C72" s="21"/>
      <c r="D72" s="21"/>
      <c r="E72" s="21" t="s">
        <v>883</v>
      </c>
      <c r="F72" s="243" t="s">
        <v>574</v>
      </c>
      <c r="G72" s="186">
        <v>150000</v>
      </c>
      <c r="H72" s="186">
        <v>0</v>
      </c>
    </row>
    <row r="73" spans="1:8" s="47" customFormat="1" ht="27.75" customHeight="1" thickBot="1">
      <c r="A73" s="486" t="s">
        <v>1541</v>
      </c>
      <c r="B73" s="487"/>
      <c r="C73" s="487"/>
      <c r="D73" s="487"/>
      <c r="E73" s="487"/>
      <c r="F73" s="487"/>
      <c r="G73" s="208">
        <f>SUM(G2+G44)</f>
        <v>11967000</v>
      </c>
      <c r="H73" s="208">
        <f>SUM(H2+H44)</f>
        <v>14052000</v>
      </c>
    </row>
    <row r="74" spans="1:6" ht="15.75">
      <c r="A74" s="39"/>
      <c r="B74" s="39"/>
      <c r="C74" s="39"/>
      <c r="D74" s="39"/>
      <c r="E74" s="39"/>
      <c r="F74" s="50"/>
    </row>
  </sheetData>
  <mergeCells count="17">
    <mergeCell ref="A62:F62"/>
    <mergeCell ref="A73:F73"/>
    <mergeCell ref="A45:F45"/>
    <mergeCell ref="A47:F47"/>
    <mergeCell ref="A61:F61"/>
    <mergeCell ref="A56:F56"/>
    <mergeCell ref="A67:F67"/>
    <mergeCell ref="A68:F68"/>
    <mergeCell ref="A46:F46"/>
    <mergeCell ref="A55:F55"/>
    <mergeCell ref="A44:F44"/>
    <mergeCell ref="A2:F2"/>
    <mergeCell ref="A3:F3"/>
    <mergeCell ref="A4:F4"/>
    <mergeCell ref="A5:F5"/>
    <mergeCell ref="A28:F28"/>
    <mergeCell ref="A29:F29"/>
  </mergeCells>
  <printOptions horizontalCentered="1"/>
  <pageMargins left="0.1968503937007874" right="0.1968503937007874" top="0.7874015748031497" bottom="0.7874015748031497" header="0.5511811023622047" footer="0.5905511811023623"/>
  <pageSetup firstPageNumber="171" useFirstPageNumber="1" horizontalDpi="300" verticalDpi="300" orientation="portrait" paperSize="9" scale="60" r:id="rId1"/>
  <headerFooter alignWithMargins="0">
    <oddHeader>&amp;C&amp;"Times New Roman,Bold"&amp;14RAZDJEL 002 - UPRAVNI ODJEL ZA PRORAČUN I GOSPODARSTVO</oddHeader>
    <oddFooter>&amp;C&amp;"Times New Roman,Uobičajeno"&amp;16&amp;P</oddFooter>
  </headerFooter>
  <rowBreaks count="1" manualBreakCount="1">
    <brk id="60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45"/>
  <sheetViews>
    <sheetView zoomScale="75" zoomScaleNormal="75" workbookViewId="0" topLeftCell="A104">
      <selection activeCell="A195" sqref="A195:F195"/>
    </sheetView>
  </sheetViews>
  <sheetFormatPr defaultColWidth="9.140625" defaultRowHeight="12.75"/>
  <cols>
    <col min="1" max="1" width="5.00390625" style="52" customWidth="1"/>
    <col min="2" max="2" width="3.7109375" style="52" customWidth="1"/>
    <col min="3" max="3" width="4.28125" style="52" bestFit="1" customWidth="1"/>
    <col min="4" max="4" width="5.8515625" style="52" bestFit="1" customWidth="1"/>
    <col min="5" max="5" width="7.140625" style="52" customWidth="1"/>
    <col min="6" max="6" width="70.140625" style="52" customWidth="1"/>
    <col min="7" max="8" width="20.57421875" style="0" bestFit="1" customWidth="1"/>
  </cols>
  <sheetData>
    <row r="1" spans="1:8" ht="92.25" customHeight="1" thickBot="1">
      <c r="A1" s="40" t="s">
        <v>1001</v>
      </c>
      <c r="B1" s="41" t="s">
        <v>1017</v>
      </c>
      <c r="C1" s="41" t="s">
        <v>741</v>
      </c>
      <c r="D1" s="41" t="s">
        <v>742</v>
      </c>
      <c r="E1" s="41" t="s">
        <v>743</v>
      </c>
      <c r="F1" s="418" t="s">
        <v>812</v>
      </c>
      <c r="G1" s="392" t="s">
        <v>614</v>
      </c>
      <c r="H1" s="160" t="s">
        <v>488</v>
      </c>
    </row>
    <row r="2" spans="1:8" s="17" customFormat="1" ht="15" customHeight="1">
      <c r="A2" s="460" t="s">
        <v>414</v>
      </c>
      <c r="B2" s="461"/>
      <c r="C2" s="461"/>
      <c r="D2" s="461"/>
      <c r="E2" s="461"/>
      <c r="F2" s="479"/>
      <c r="G2" s="225">
        <f>SUM(G3)</f>
        <v>4522000</v>
      </c>
      <c r="H2" s="225">
        <f>SUM(H3)</f>
        <v>5052000</v>
      </c>
    </row>
    <row r="3" spans="1:8" ht="15.75">
      <c r="A3" s="456" t="s">
        <v>31</v>
      </c>
      <c r="B3" s="457"/>
      <c r="C3" s="457"/>
      <c r="D3" s="457"/>
      <c r="E3" s="457"/>
      <c r="F3" s="457"/>
      <c r="G3" s="226">
        <f>SUM(G7+G16)</f>
        <v>4522000</v>
      </c>
      <c r="H3" s="226">
        <f>SUM(H7+H16)</f>
        <v>5052000</v>
      </c>
    </row>
    <row r="4" spans="1:8" ht="15.75">
      <c r="A4" s="447" t="s">
        <v>32</v>
      </c>
      <c r="B4" s="448"/>
      <c r="C4" s="448"/>
      <c r="D4" s="448"/>
      <c r="E4" s="448"/>
      <c r="F4" s="448"/>
      <c r="G4" s="227">
        <f>SUM(G7+G16)</f>
        <v>4522000</v>
      </c>
      <c r="H4" s="227">
        <f>SUM(H7+H16)</f>
        <v>5052000</v>
      </c>
    </row>
    <row r="5" spans="1:8" ht="16.5" thickBot="1">
      <c r="A5" s="444" t="s">
        <v>1289</v>
      </c>
      <c r="B5" s="445"/>
      <c r="C5" s="445"/>
      <c r="D5" s="445"/>
      <c r="E5" s="445"/>
      <c r="F5" s="445"/>
      <c r="G5" s="228"/>
      <c r="H5" s="228"/>
    </row>
    <row r="6" spans="1:8" ht="15.75">
      <c r="A6" s="43"/>
      <c r="B6" s="25" t="s">
        <v>1002</v>
      </c>
      <c r="C6" s="134"/>
      <c r="D6" s="134"/>
      <c r="E6" s="134"/>
      <c r="F6" s="244" t="s">
        <v>1018</v>
      </c>
      <c r="G6" s="207"/>
      <c r="H6" s="207"/>
    </row>
    <row r="7" spans="1:8" ht="15.75">
      <c r="A7" s="43"/>
      <c r="B7" s="134"/>
      <c r="C7" s="25" t="s">
        <v>813</v>
      </c>
      <c r="D7" s="134"/>
      <c r="E7" s="134"/>
      <c r="F7" s="241" t="s">
        <v>814</v>
      </c>
      <c r="G7" s="207">
        <f>SUM(G8+G11+G13)</f>
        <v>4310000</v>
      </c>
      <c r="H7" s="207">
        <f>SUM(H8+H11+H13)</f>
        <v>4815000</v>
      </c>
    </row>
    <row r="8" spans="1:8" ht="15.75">
      <c r="A8" s="43"/>
      <c r="B8" s="135"/>
      <c r="C8" s="135"/>
      <c r="D8" s="129" t="s">
        <v>815</v>
      </c>
      <c r="E8" s="135"/>
      <c r="F8" s="242" t="s">
        <v>816</v>
      </c>
      <c r="G8" s="205">
        <f>SUM(G9:G10)</f>
        <v>3300000</v>
      </c>
      <c r="H8" s="205">
        <f>SUM(H9:H10)</f>
        <v>3800000</v>
      </c>
    </row>
    <row r="9" spans="1:8" ht="15.75">
      <c r="A9" s="29" t="s">
        <v>661</v>
      </c>
      <c r="B9" s="135"/>
      <c r="C9" s="135"/>
      <c r="D9" s="135"/>
      <c r="E9" s="135" t="s">
        <v>817</v>
      </c>
      <c r="F9" s="243" t="s">
        <v>1019</v>
      </c>
      <c r="G9" s="256">
        <v>3300000</v>
      </c>
      <c r="H9" s="256">
        <v>3300000</v>
      </c>
    </row>
    <row r="10" spans="1:8" ht="15.75">
      <c r="A10" s="29" t="s">
        <v>662</v>
      </c>
      <c r="B10" s="135"/>
      <c r="C10" s="135"/>
      <c r="D10" s="135"/>
      <c r="E10" s="135" t="s">
        <v>817</v>
      </c>
      <c r="F10" s="243" t="s">
        <v>510</v>
      </c>
      <c r="G10" s="256">
        <v>0</v>
      </c>
      <c r="H10" s="256">
        <v>500000</v>
      </c>
    </row>
    <row r="11" spans="1:8" ht="15.75">
      <c r="A11" s="29"/>
      <c r="B11" s="135"/>
      <c r="C11" s="135"/>
      <c r="D11" s="129" t="s">
        <v>818</v>
      </c>
      <c r="E11" s="135"/>
      <c r="F11" s="242" t="s">
        <v>819</v>
      </c>
      <c r="G11" s="205">
        <f>SUM(G12)</f>
        <v>430000</v>
      </c>
      <c r="H11" s="205">
        <f>SUM(H12)</f>
        <v>350000</v>
      </c>
    </row>
    <row r="12" spans="1:8" ht="15.75">
      <c r="A12" s="29" t="s">
        <v>350</v>
      </c>
      <c r="B12" s="135"/>
      <c r="C12" s="135"/>
      <c r="D12" s="129"/>
      <c r="E12" s="135" t="s">
        <v>820</v>
      </c>
      <c r="F12" s="243" t="s">
        <v>821</v>
      </c>
      <c r="G12" s="256">
        <v>430000</v>
      </c>
      <c r="H12" s="256">
        <v>350000</v>
      </c>
    </row>
    <row r="13" spans="1:8" ht="15.75">
      <c r="A13" s="29"/>
      <c r="B13" s="135"/>
      <c r="C13" s="135"/>
      <c r="D13" s="129" t="s">
        <v>822</v>
      </c>
      <c r="E13" s="135"/>
      <c r="F13" s="242" t="s">
        <v>823</v>
      </c>
      <c r="G13" s="205">
        <f>SUM(+G14+G15)</f>
        <v>580000</v>
      </c>
      <c r="H13" s="205">
        <f>SUM(+H14+H15)</f>
        <v>665000</v>
      </c>
    </row>
    <row r="14" spans="1:8" ht="15.75">
      <c r="A14" s="29" t="s">
        <v>351</v>
      </c>
      <c r="B14" s="135"/>
      <c r="C14" s="135"/>
      <c r="D14" s="135"/>
      <c r="E14" s="135" t="s">
        <v>824</v>
      </c>
      <c r="F14" s="243" t="s">
        <v>825</v>
      </c>
      <c r="G14" s="256">
        <v>520000</v>
      </c>
      <c r="H14" s="256">
        <v>600000</v>
      </c>
    </row>
    <row r="15" spans="1:8" ht="15.75">
      <c r="A15" s="29" t="s">
        <v>663</v>
      </c>
      <c r="B15" s="135"/>
      <c r="C15" s="135"/>
      <c r="D15" s="135"/>
      <c r="E15" s="135" t="s">
        <v>826</v>
      </c>
      <c r="F15" s="243" t="s">
        <v>827</v>
      </c>
      <c r="G15" s="256">
        <v>60000</v>
      </c>
      <c r="H15" s="256">
        <v>65000</v>
      </c>
    </row>
    <row r="16" spans="1:8" ht="15.75">
      <c r="A16" s="29"/>
      <c r="B16" s="66"/>
      <c r="C16" s="66" t="s">
        <v>828</v>
      </c>
      <c r="D16" s="66"/>
      <c r="E16" s="66"/>
      <c r="F16" s="241" t="s">
        <v>829</v>
      </c>
      <c r="G16" s="207">
        <f>SUM(G17+G19+G21)</f>
        <v>212000</v>
      </c>
      <c r="H16" s="207">
        <f>SUM(H17+H19+H21)</f>
        <v>237000</v>
      </c>
    </row>
    <row r="17" spans="1:8" ht="15.75">
      <c r="A17" s="29"/>
      <c r="B17" s="134"/>
      <c r="C17" s="25"/>
      <c r="D17" s="129" t="s">
        <v>830</v>
      </c>
      <c r="E17" s="134"/>
      <c r="F17" s="242" t="s">
        <v>831</v>
      </c>
      <c r="G17" s="205">
        <f>SUM(+G18)</f>
        <v>100000</v>
      </c>
      <c r="H17" s="205">
        <f>SUM(+H18)</f>
        <v>125000</v>
      </c>
    </row>
    <row r="18" spans="1:8" ht="15.75">
      <c r="A18" s="29" t="s">
        <v>664</v>
      </c>
      <c r="B18" s="135"/>
      <c r="C18" s="25"/>
      <c r="D18" s="135"/>
      <c r="E18" s="135" t="s">
        <v>834</v>
      </c>
      <c r="F18" s="243" t="s">
        <v>1041</v>
      </c>
      <c r="G18" s="256">
        <v>100000</v>
      </c>
      <c r="H18" s="256">
        <v>125000</v>
      </c>
    </row>
    <row r="19" spans="1:8" ht="15.75">
      <c r="A19" s="29"/>
      <c r="B19" s="135"/>
      <c r="C19" s="25"/>
      <c r="D19" s="129" t="s">
        <v>837</v>
      </c>
      <c r="E19" s="135"/>
      <c r="F19" s="242" t="s">
        <v>838</v>
      </c>
      <c r="G19" s="205">
        <f>SUM(G20)</f>
        <v>100000</v>
      </c>
      <c r="H19" s="205">
        <f>SUM(H20)</f>
        <v>100000</v>
      </c>
    </row>
    <row r="20" spans="1:8" ht="15.75">
      <c r="A20" s="29" t="s">
        <v>815</v>
      </c>
      <c r="B20" s="135"/>
      <c r="C20" s="25"/>
      <c r="D20" s="135"/>
      <c r="E20" s="135" t="s">
        <v>839</v>
      </c>
      <c r="F20" s="243" t="s">
        <v>1042</v>
      </c>
      <c r="G20" s="256">
        <v>100000</v>
      </c>
      <c r="H20" s="256">
        <v>100000</v>
      </c>
    </row>
    <row r="21" spans="1:8" ht="15.75">
      <c r="A21" s="29"/>
      <c r="B21" s="135"/>
      <c r="C21" s="135"/>
      <c r="D21" s="129" t="s">
        <v>875</v>
      </c>
      <c r="E21" s="135"/>
      <c r="F21" s="242" t="s">
        <v>1005</v>
      </c>
      <c r="G21" s="205">
        <f>SUM(G22)</f>
        <v>12000</v>
      </c>
      <c r="H21" s="205">
        <f>SUM(H22)</f>
        <v>12000</v>
      </c>
    </row>
    <row r="22" spans="1:8" ht="16.5" thickBot="1">
      <c r="A22" s="29" t="s">
        <v>818</v>
      </c>
      <c r="B22" s="135"/>
      <c r="C22" s="135"/>
      <c r="D22" s="135"/>
      <c r="E22" s="135" t="s">
        <v>881</v>
      </c>
      <c r="F22" s="243" t="s">
        <v>882</v>
      </c>
      <c r="G22" s="256">
        <v>12000</v>
      </c>
      <c r="H22" s="256">
        <v>12000</v>
      </c>
    </row>
    <row r="23" spans="1:8" ht="15.75">
      <c r="A23" s="460" t="s">
        <v>33</v>
      </c>
      <c r="B23" s="461"/>
      <c r="C23" s="461"/>
      <c r="D23" s="461"/>
      <c r="E23" s="461"/>
      <c r="F23" s="461"/>
      <c r="G23" s="225">
        <f>SUM(G24+G38+G49+G76+G63)</f>
        <v>5821000</v>
      </c>
      <c r="H23" s="225">
        <f>SUM(H24+H38+H49+H76+H63)</f>
        <v>18145200</v>
      </c>
    </row>
    <row r="24" spans="1:8" ht="15.75">
      <c r="A24" s="493" t="s">
        <v>40</v>
      </c>
      <c r="B24" s="494"/>
      <c r="C24" s="494"/>
      <c r="D24" s="494"/>
      <c r="E24" s="494"/>
      <c r="F24" s="494"/>
      <c r="G24" s="257">
        <f>SUM(G27+G33)</f>
        <v>1905000</v>
      </c>
      <c r="H24" s="257">
        <f>SUM(H27+H33)</f>
        <v>17845200</v>
      </c>
    </row>
    <row r="25" spans="1:8" ht="16.5" thickBot="1">
      <c r="A25" s="444" t="s">
        <v>1295</v>
      </c>
      <c r="B25" s="445"/>
      <c r="C25" s="445"/>
      <c r="D25" s="445"/>
      <c r="E25" s="445"/>
      <c r="F25" s="445"/>
      <c r="G25" s="228"/>
      <c r="H25" s="228"/>
    </row>
    <row r="26" spans="1:8" ht="15.75">
      <c r="A26" s="74"/>
      <c r="B26" s="130">
        <v>3</v>
      </c>
      <c r="C26" s="134"/>
      <c r="D26" s="134"/>
      <c r="E26" s="134"/>
      <c r="F26" s="244" t="s">
        <v>1024</v>
      </c>
      <c r="G26" s="207"/>
      <c r="H26" s="207"/>
    </row>
    <row r="27" spans="1:8" ht="15.75">
      <c r="A27" s="74"/>
      <c r="B27" s="131"/>
      <c r="C27" s="25" t="s">
        <v>828</v>
      </c>
      <c r="D27" s="134"/>
      <c r="E27" s="134"/>
      <c r="F27" s="241" t="s">
        <v>829</v>
      </c>
      <c r="G27" s="103">
        <f>+G28+G30</f>
        <v>110000</v>
      </c>
      <c r="H27" s="103">
        <f>+H28+H30</f>
        <v>110000</v>
      </c>
    </row>
    <row r="28" spans="1:8" ht="15.75">
      <c r="A28" s="74"/>
      <c r="B28" s="131"/>
      <c r="C28" s="25"/>
      <c r="D28" s="20" t="s">
        <v>859</v>
      </c>
      <c r="E28" s="21"/>
      <c r="F28" s="242" t="s">
        <v>860</v>
      </c>
      <c r="G28" s="173">
        <f>SUM(G29:G29)</f>
        <v>60000</v>
      </c>
      <c r="H28" s="173">
        <f>SUM(H29:H29)</f>
        <v>75000</v>
      </c>
    </row>
    <row r="29" spans="1:8" ht="15.75">
      <c r="A29" s="74">
        <v>313</v>
      </c>
      <c r="B29" s="131"/>
      <c r="C29" s="21"/>
      <c r="D29" s="21"/>
      <c r="E29" s="21" t="s">
        <v>870</v>
      </c>
      <c r="F29" s="243" t="s">
        <v>1507</v>
      </c>
      <c r="G29" s="97">
        <v>60000</v>
      </c>
      <c r="H29" s="97">
        <v>75000</v>
      </c>
    </row>
    <row r="30" spans="1:8" ht="15.75">
      <c r="A30" s="74"/>
      <c r="B30" s="131"/>
      <c r="C30" s="25"/>
      <c r="D30" s="129" t="s">
        <v>875</v>
      </c>
      <c r="E30" s="21"/>
      <c r="F30" s="242" t="s">
        <v>1005</v>
      </c>
      <c r="G30" s="173">
        <f>SUM(G31:G31)</f>
        <v>50000</v>
      </c>
      <c r="H30" s="173">
        <f>SUM(H31:H31)</f>
        <v>35000</v>
      </c>
    </row>
    <row r="31" spans="1:8" ht="15.75">
      <c r="A31" s="74">
        <v>314</v>
      </c>
      <c r="B31" s="131"/>
      <c r="C31" s="25"/>
      <c r="D31" s="129"/>
      <c r="E31" s="21" t="s">
        <v>883</v>
      </c>
      <c r="F31" s="243" t="s">
        <v>884</v>
      </c>
      <c r="G31" s="97">
        <v>50000</v>
      </c>
      <c r="H31" s="97">
        <v>35000</v>
      </c>
    </row>
    <row r="32" spans="1:8" ht="15.75">
      <c r="A32" s="74"/>
      <c r="B32" s="130">
        <v>4</v>
      </c>
      <c r="C32" s="135"/>
      <c r="D32" s="135"/>
      <c r="E32" s="135"/>
      <c r="F32" s="249" t="s">
        <v>1025</v>
      </c>
      <c r="G32" s="97"/>
      <c r="H32" s="97"/>
    </row>
    <row r="33" spans="1:8" ht="15.75">
      <c r="A33" s="74"/>
      <c r="B33" s="131"/>
      <c r="C33" s="66" t="s">
        <v>959</v>
      </c>
      <c r="D33" s="135"/>
      <c r="E33" s="135"/>
      <c r="F33" s="249" t="s">
        <v>960</v>
      </c>
      <c r="G33" s="103">
        <f>SUM(G34)</f>
        <v>1795000</v>
      </c>
      <c r="H33" s="103">
        <f>SUM(H34)</f>
        <v>17735200</v>
      </c>
    </row>
    <row r="34" spans="1:8" ht="15.75">
      <c r="A34" s="74"/>
      <c r="B34" s="131"/>
      <c r="C34" s="66"/>
      <c r="D34" s="129" t="s">
        <v>1027</v>
      </c>
      <c r="E34" s="66"/>
      <c r="F34" s="255" t="s">
        <v>976</v>
      </c>
      <c r="G34" s="173">
        <f>SUM(G35:G37)</f>
        <v>1795000</v>
      </c>
      <c r="H34" s="173">
        <f>SUM(H35:H37)</f>
        <v>17735200</v>
      </c>
    </row>
    <row r="35" spans="1:8" ht="15.75">
      <c r="A35" s="74">
        <v>315</v>
      </c>
      <c r="B35" s="131"/>
      <c r="C35" s="135"/>
      <c r="D35" s="135"/>
      <c r="E35" s="135" t="s">
        <v>1015</v>
      </c>
      <c r="F35" s="247" t="s">
        <v>1016</v>
      </c>
      <c r="G35" s="97">
        <v>1775000</v>
      </c>
      <c r="H35" s="97">
        <v>11599000</v>
      </c>
    </row>
    <row r="36" spans="1:8" ht="15.75">
      <c r="A36" s="74">
        <v>316</v>
      </c>
      <c r="B36" s="131"/>
      <c r="C36" s="135"/>
      <c r="D36" s="135"/>
      <c r="E36" s="135" t="s">
        <v>1015</v>
      </c>
      <c r="F36" s="247" t="s">
        <v>1093</v>
      </c>
      <c r="G36" s="97">
        <v>0</v>
      </c>
      <c r="H36" s="97">
        <v>5136200</v>
      </c>
    </row>
    <row r="37" spans="1:8" ht="16.5" thickBot="1">
      <c r="A37" s="74">
        <v>317</v>
      </c>
      <c r="B37" s="131"/>
      <c r="C37" s="135"/>
      <c r="D37" s="135"/>
      <c r="E37" s="135" t="s">
        <v>1015</v>
      </c>
      <c r="F37" s="247" t="s">
        <v>675</v>
      </c>
      <c r="G37" s="97">
        <v>20000</v>
      </c>
      <c r="H37" s="97">
        <v>1000000</v>
      </c>
    </row>
    <row r="38" spans="1:8" ht="15.75">
      <c r="A38" s="491" t="s">
        <v>34</v>
      </c>
      <c r="B38" s="492"/>
      <c r="C38" s="492"/>
      <c r="D38" s="492"/>
      <c r="E38" s="492"/>
      <c r="F38" s="492"/>
      <c r="G38" s="258">
        <f>SUM(G41+G46)</f>
        <v>3066000</v>
      </c>
      <c r="H38" s="258">
        <f>SUM(H41+H46)</f>
        <v>0</v>
      </c>
    </row>
    <row r="39" spans="1:8" s="183" customFormat="1" ht="27.75" customHeight="1" thickBot="1">
      <c r="A39" s="495" t="s">
        <v>1324</v>
      </c>
      <c r="B39" s="496"/>
      <c r="C39" s="496"/>
      <c r="D39" s="496"/>
      <c r="E39" s="496"/>
      <c r="F39" s="496"/>
      <c r="G39" s="228"/>
      <c r="H39" s="228"/>
    </row>
    <row r="40" spans="1:8" s="183" customFormat="1" ht="15.75">
      <c r="A40" s="74"/>
      <c r="B40" s="130">
        <v>3</v>
      </c>
      <c r="C40" s="134"/>
      <c r="D40" s="134"/>
      <c r="E40" s="134"/>
      <c r="F40" s="244" t="s">
        <v>1024</v>
      </c>
      <c r="G40" s="207"/>
      <c r="H40" s="207"/>
    </row>
    <row r="41" spans="1:8" s="183" customFormat="1" ht="15.75">
      <c r="A41" s="74"/>
      <c r="B41" s="131"/>
      <c r="C41" s="25" t="s">
        <v>828</v>
      </c>
      <c r="D41" s="134"/>
      <c r="E41" s="134"/>
      <c r="F41" s="241" t="s">
        <v>829</v>
      </c>
      <c r="G41" s="103">
        <f>+G42</f>
        <v>3016000</v>
      </c>
      <c r="H41" s="103">
        <f>+H42</f>
        <v>0</v>
      </c>
    </row>
    <row r="42" spans="1:8" s="183" customFormat="1" ht="15.75">
      <c r="A42" s="74"/>
      <c r="B42" s="131"/>
      <c r="C42" s="25"/>
      <c r="D42" s="129" t="s">
        <v>875</v>
      </c>
      <c r="E42" s="21"/>
      <c r="F42" s="242" t="s">
        <v>1005</v>
      </c>
      <c r="G42" s="173">
        <f>SUM(G43:G44)</f>
        <v>3016000</v>
      </c>
      <c r="H42" s="173">
        <f>SUM(H43:H44)</f>
        <v>0</v>
      </c>
    </row>
    <row r="43" spans="1:8" s="183" customFormat="1" ht="15.75">
      <c r="A43" s="74"/>
      <c r="B43" s="131"/>
      <c r="C43" s="21"/>
      <c r="D43" s="21"/>
      <c r="E43" s="21" t="s">
        <v>883</v>
      </c>
      <c r="F43" s="243" t="s">
        <v>574</v>
      </c>
      <c r="G43" s="97">
        <v>3016000</v>
      </c>
      <c r="H43" s="97">
        <v>0</v>
      </c>
    </row>
    <row r="44" spans="1:8" s="183" customFormat="1" ht="15.75">
      <c r="A44" s="74"/>
      <c r="B44" s="131"/>
      <c r="C44" s="21"/>
      <c r="D44" s="21"/>
      <c r="E44" s="21" t="s">
        <v>883</v>
      </c>
      <c r="F44" s="243" t="s">
        <v>574</v>
      </c>
      <c r="G44" s="97">
        <v>0</v>
      </c>
      <c r="H44" s="97">
        <v>0</v>
      </c>
    </row>
    <row r="45" spans="1:8" s="183" customFormat="1" ht="15.75">
      <c r="A45" s="171"/>
      <c r="B45" s="66" t="s">
        <v>1003</v>
      </c>
      <c r="C45" s="66"/>
      <c r="D45" s="135"/>
      <c r="E45" s="135"/>
      <c r="F45" s="249" t="s">
        <v>1025</v>
      </c>
      <c r="G45" s="97"/>
      <c r="H45" s="97"/>
    </row>
    <row r="46" spans="1:8" s="183" customFormat="1" ht="22.5" customHeight="1">
      <c r="A46" s="171"/>
      <c r="B46" s="129"/>
      <c r="C46" s="66" t="s">
        <v>959</v>
      </c>
      <c r="D46" s="129"/>
      <c r="E46" s="129"/>
      <c r="F46" s="241" t="s">
        <v>960</v>
      </c>
      <c r="G46" s="209">
        <f>SUM(G47)</f>
        <v>50000</v>
      </c>
      <c r="H46" s="209">
        <f>SUM(H47)</f>
        <v>0</v>
      </c>
    </row>
    <row r="47" spans="1:8" s="183" customFormat="1" ht="15.75">
      <c r="A47" s="171"/>
      <c r="B47" s="129"/>
      <c r="C47" s="66"/>
      <c r="D47" s="129" t="s">
        <v>967</v>
      </c>
      <c r="E47" s="129"/>
      <c r="F47" s="242" t="s">
        <v>968</v>
      </c>
      <c r="G47" s="206">
        <f>SUM(G48:G48)</f>
        <v>50000</v>
      </c>
      <c r="H47" s="206">
        <f>SUM(H48:H48)</f>
        <v>0</v>
      </c>
    </row>
    <row r="48" spans="1:8" s="183" customFormat="1" ht="32.25" thickBot="1">
      <c r="A48" s="171"/>
      <c r="B48" s="135"/>
      <c r="C48" s="66"/>
      <c r="D48" s="135"/>
      <c r="E48" s="135" t="s">
        <v>975</v>
      </c>
      <c r="F48" s="243" t="s">
        <v>500</v>
      </c>
      <c r="G48" s="97">
        <v>50000</v>
      </c>
      <c r="H48" s="97">
        <v>0</v>
      </c>
    </row>
    <row r="49" spans="1:8" s="183" customFormat="1" ht="15.75">
      <c r="A49" s="460" t="s">
        <v>1325</v>
      </c>
      <c r="B49" s="461"/>
      <c r="C49" s="461"/>
      <c r="D49" s="461"/>
      <c r="E49" s="461"/>
      <c r="F49" s="461"/>
      <c r="G49" s="225">
        <f>SUM(G52+G57+G60)</f>
        <v>450000</v>
      </c>
      <c r="H49" s="225">
        <f>SUM(H52+H57+H60)</f>
        <v>0</v>
      </c>
    </row>
    <row r="50" spans="1:8" s="183" customFormat="1" ht="16.5" thickBot="1">
      <c r="A50" s="444" t="s">
        <v>1295</v>
      </c>
      <c r="B50" s="445"/>
      <c r="C50" s="445"/>
      <c r="D50" s="445"/>
      <c r="E50" s="445"/>
      <c r="F50" s="445"/>
      <c r="G50" s="228"/>
      <c r="H50" s="228"/>
    </row>
    <row r="51" spans="1:8" s="183" customFormat="1" ht="15.75">
      <c r="A51" s="91"/>
      <c r="B51" s="130">
        <v>3</v>
      </c>
      <c r="C51" s="134"/>
      <c r="D51" s="134"/>
      <c r="E51" s="134"/>
      <c r="F51" s="244" t="s">
        <v>1024</v>
      </c>
      <c r="G51" s="97"/>
      <c r="H51" s="97"/>
    </row>
    <row r="52" spans="1:8" s="183" customFormat="1" ht="15.75">
      <c r="A52" s="91"/>
      <c r="B52" s="131"/>
      <c r="C52" s="25" t="s">
        <v>828</v>
      </c>
      <c r="D52" s="134"/>
      <c r="E52" s="134"/>
      <c r="F52" s="241" t="s">
        <v>829</v>
      </c>
      <c r="G52" s="103">
        <f>SUM(+G53)</f>
        <v>110000</v>
      </c>
      <c r="H52" s="103">
        <f>SUM(+H53)</f>
        <v>0</v>
      </c>
    </row>
    <row r="53" spans="1:8" s="183" customFormat="1" ht="15.75">
      <c r="A53" s="59"/>
      <c r="B53" s="85"/>
      <c r="C53" s="85"/>
      <c r="D53" s="129" t="s">
        <v>875</v>
      </c>
      <c r="E53" s="21"/>
      <c r="F53" s="242" t="s">
        <v>1005</v>
      </c>
      <c r="G53" s="173">
        <f>SUM(G54+G55)</f>
        <v>110000</v>
      </c>
      <c r="H53" s="173">
        <f>SUM(H54+H55)</f>
        <v>0</v>
      </c>
    </row>
    <row r="54" spans="1:8" s="183" customFormat="1" ht="15.75">
      <c r="A54" s="59"/>
      <c r="B54" s="85"/>
      <c r="C54" s="85"/>
      <c r="D54" s="85"/>
      <c r="E54" s="135" t="s">
        <v>881</v>
      </c>
      <c r="F54" s="243" t="s">
        <v>882</v>
      </c>
      <c r="G54" s="97">
        <v>13000</v>
      </c>
      <c r="H54" s="97">
        <v>0</v>
      </c>
    </row>
    <row r="55" spans="1:8" s="183" customFormat="1" ht="15.75">
      <c r="A55" s="59"/>
      <c r="B55" s="85"/>
      <c r="C55" s="85"/>
      <c r="D55" s="85"/>
      <c r="E55" s="135" t="s">
        <v>883</v>
      </c>
      <c r="F55" s="21" t="s">
        <v>884</v>
      </c>
      <c r="G55" s="306">
        <v>97000</v>
      </c>
      <c r="H55" s="306">
        <v>0</v>
      </c>
    </row>
    <row r="56" spans="1:8" s="183" customFormat="1" ht="15.75">
      <c r="A56" s="74"/>
      <c r="B56" s="130">
        <v>4</v>
      </c>
      <c r="C56" s="135"/>
      <c r="D56" s="135"/>
      <c r="E56" s="135"/>
      <c r="F56" s="249" t="s">
        <v>1025</v>
      </c>
      <c r="G56" s="97"/>
      <c r="H56" s="97"/>
    </row>
    <row r="57" spans="1:8" s="183" customFormat="1" ht="15.75">
      <c r="A57" s="74"/>
      <c r="B57" s="131"/>
      <c r="C57" s="66" t="s">
        <v>959</v>
      </c>
      <c r="D57" s="135"/>
      <c r="E57" s="135"/>
      <c r="F57" s="249" t="s">
        <v>960</v>
      </c>
      <c r="G57" s="103">
        <f>SUM(+G58)</f>
        <v>60000</v>
      </c>
      <c r="H57" s="103">
        <f>SUM(+H58)</f>
        <v>0</v>
      </c>
    </row>
    <row r="58" spans="1:8" s="183" customFormat="1" ht="15.75">
      <c r="A58" s="74"/>
      <c r="B58" s="131"/>
      <c r="C58" s="66"/>
      <c r="D58" s="129" t="s">
        <v>967</v>
      </c>
      <c r="E58" s="129"/>
      <c r="F58" s="242" t="s">
        <v>968</v>
      </c>
      <c r="G58" s="173">
        <f>SUM(G59)</f>
        <v>60000</v>
      </c>
      <c r="H58" s="173">
        <f>SUM(H59)</f>
        <v>0</v>
      </c>
    </row>
    <row r="59" spans="1:8" s="183" customFormat="1" ht="15.75">
      <c r="A59" s="74"/>
      <c r="B59" s="131"/>
      <c r="C59" s="66"/>
      <c r="D59" s="135"/>
      <c r="E59" s="135" t="s">
        <v>975</v>
      </c>
      <c r="F59" s="243" t="s">
        <v>1049</v>
      </c>
      <c r="G59" s="97">
        <v>60000</v>
      </c>
      <c r="H59" s="97">
        <v>0</v>
      </c>
    </row>
    <row r="60" spans="1:8" s="183" customFormat="1" ht="31.5">
      <c r="A60" s="74"/>
      <c r="B60" s="131"/>
      <c r="C60" s="66" t="s">
        <v>1006</v>
      </c>
      <c r="D60" s="135"/>
      <c r="E60" s="135"/>
      <c r="F60" s="241" t="s">
        <v>1302</v>
      </c>
      <c r="G60" s="103">
        <f>SUM(G61)</f>
        <v>280000</v>
      </c>
      <c r="H60" s="103">
        <f>SUM(H61)</f>
        <v>0</v>
      </c>
    </row>
    <row r="61" spans="1:8" s="183" customFormat="1" ht="15.75">
      <c r="A61" s="74"/>
      <c r="B61" s="131"/>
      <c r="C61" s="135"/>
      <c r="D61" s="129" t="s">
        <v>1313</v>
      </c>
      <c r="E61" s="129"/>
      <c r="F61" s="242" t="s">
        <v>1314</v>
      </c>
      <c r="G61" s="173">
        <f>SUM(G62)</f>
        <v>280000</v>
      </c>
      <c r="H61" s="173">
        <f>SUM(H62)</f>
        <v>0</v>
      </c>
    </row>
    <row r="62" spans="1:8" s="183" customFormat="1" ht="16.5" thickBot="1">
      <c r="A62" s="167"/>
      <c r="B62" s="168"/>
      <c r="C62" s="141"/>
      <c r="D62" s="141"/>
      <c r="E62" s="141" t="s">
        <v>1319</v>
      </c>
      <c r="F62" s="251" t="s">
        <v>1315</v>
      </c>
      <c r="G62" s="186">
        <v>280000</v>
      </c>
      <c r="H62" s="186">
        <v>0</v>
      </c>
    </row>
    <row r="63" spans="1:8" s="183" customFormat="1" ht="15.75">
      <c r="A63" s="460" t="s">
        <v>1326</v>
      </c>
      <c r="B63" s="461"/>
      <c r="C63" s="461"/>
      <c r="D63" s="461"/>
      <c r="E63" s="461"/>
      <c r="F63" s="461"/>
      <c r="G63" s="225">
        <f>SUM(G73+G66)</f>
        <v>300000</v>
      </c>
      <c r="H63" s="225">
        <f>SUM(H73+H66)</f>
        <v>0</v>
      </c>
    </row>
    <row r="64" spans="1:8" s="183" customFormat="1" ht="16.5" thickBot="1">
      <c r="A64" s="444" t="s">
        <v>1295</v>
      </c>
      <c r="B64" s="445"/>
      <c r="C64" s="445"/>
      <c r="D64" s="445"/>
      <c r="E64" s="445"/>
      <c r="F64" s="445"/>
      <c r="G64" s="228"/>
      <c r="H64" s="228"/>
    </row>
    <row r="65" spans="1:8" s="305" customFormat="1" ht="15.75">
      <c r="A65" s="91"/>
      <c r="B65" s="130">
        <v>3</v>
      </c>
      <c r="C65" s="134"/>
      <c r="D65" s="134"/>
      <c r="E65" s="134"/>
      <c r="F65" s="244" t="s">
        <v>1024</v>
      </c>
      <c r="G65" s="97"/>
      <c r="H65" s="97"/>
    </row>
    <row r="66" spans="1:8" s="305" customFormat="1" ht="15.75">
      <c r="A66" s="91"/>
      <c r="B66" s="131"/>
      <c r="C66" s="25" t="s">
        <v>828</v>
      </c>
      <c r="D66" s="134"/>
      <c r="E66" s="134"/>
      <c r="F66" s="241" t="s">
        <v>829</v>
      </c>
      <c r="G66" s="103">
        <f>SUM(+G67+G69)</f>
        <v>81000</v>
      </c>
      <c r="H66" s="103">
        <f>SUM(+H67+H69)</f>
        <v>0</v>
      </c>
    </row>
    <row r="67" spans="1:8" s="305" customFormat="1" ht="15.75">
      <c r="A67" s="91"/>
      <c r="B67" s="131"/>
      <c r="C67" s="25"/>
      <c r="D67" s="129" t="s">
        <v>859</v>
      </c>
      <c r="E67" s="21"/>
      <c r="F67" s="242" t="s">
        <v>860</v>
      </c>
      <c r="G67" s="173">
        <f>SUM(G68)</f>
        <v>18000</v>
      </c>
      <c r="H67" s="173">
        <f>SUM(H68)</f>
        <v>0</v>
      </c>
    </row>
    <row r="68" spans="1:8" s="305" customFormat="1" ht="16.5" thickBot="1">
      <c r="A68" s="309"/>
      <c r="B68" s="168"/>
      <c r="C68" s="32"/>
      <c r="D68" s="32"/>
      <c r="E68" s="141" t="s">
        <v>870</v>
      </c>
      <c r="F68" s="32" t="s">
        <v>1011</v>
      </c>
      <c r="G68" s="186">
        <v>18000</v>
      </c>
      <c r="H68" s="186">
        <v>0</v>
      </c>
    </row>
    <row r="69" spans="1:8" s="305" customFormat="1" ht="15.75">
      <c r="A69" s="315"/>
      <c r="B69" s="316"/>
      <c r="C69" s="316"/>
      <c r="D69" s="317" t="s">
        <v>875</v>
      </c>
      <c r="E69" s="318"/>
      <c r="F69" s="319" t="s">
        <v>1005</v>
      </c>
      <c r="G69" s="320">
        <f>SUM(G70+G71)</f>
        <v>63000</v>
      </c>
      <c r="H69" s="320">
        <f>SUM(H70+H71)</f>
        <v>0</v>
      </c>
    </row>
    <row r="70" spans="1:8" s="305" customFormat="1" ht="15.75">
      <c r="A70" s="59"/>
      <c r="B70" s="85"/>
      <c r="C70" s="85"/>
      <c r="D70" s="85"/>
      <c r="E70" s="135" t="s">
        <v>881</v>
      </c>
      <c r="F70" s="243" t="s">
        <v>882</v>
      </c>
      <c r="G70" s="97">
        <v>13000</v>
      </c>
      <c r="H70" s="97">
        <v>0</v>
      </c>
    </row>
    <row r="71" spans="1:8" s="305" customFormat="1" ht="15.75">
      <c r="A71" s="59"/>
      <c r="B71" s="85"/>
      <c r="C71" s="85"/>
      <c r="D71" s="85"/>
      <c r="E71" s="135" t="s">
        <v>883</v>
      </c>
      <c r="F71" s="21" t="s">
        <v>884</v>
      </c>
      <c r="G71" s="306">
        <v>50000</v>
      </c>
      <c r="H71" s="306">
        <v>0</v>
      </c>
    </row>
    <row r="72" spans="1:8" s="183" customFormat="1" ht="15.75">
      <c r="A72" s="74"/>
      <c r="B72" s="130">
        <v>4</v>
      </c>
      <c r="C72" s="135"/>
      <c r="D72" s="135"/>
      <c r="E72" s="135"/>
      <c r="F72" s="249" t="s">
        <v>1025</v>
      </c>
      <c r="G72" s="97"/>
      <c r="H72" s="97"/>
    </row>
    <row r="73" spans="1:8" s="183" customFormat="1" ht="15.75">
      <c r="A73" s="74"/>
      <c r="B73" s="131"/>
      <c r="C73" s="66" t="s">
        <v>959</v>
      </c>
      <c r="D73" s="135"/>
      <c r="E73" s="135"/>
      <c r="F73" s="249" t="s">
        <v>960</v>
      </c>
      <c r="G73" s="103">
        <f>SUM(+G74)</f>
        <v>219000</v>
      </c>
      <c r="H73" s="103">
        <f>SUM(+H74)</f>
        <v>0</v>
      </c>
    </row>
    <row r="74" spans="1:8" s="183" customFormat="1" ht="15.75">
      <c r="A74" s="74"/>
      <c r="B74" s="131"/>
      <c r="C74" s="66"/>
      <c r="D74" s="129" t="s">
        <v>967</v>
      </c>
      <c r="E74" s="129"/>
      <c r="F74" s="242" t="s">
        <v>968</v>
      </c>
      <c r="G74" s="173">
        <f>SUM(G75)</f>
        <v>219000</v>
      </c>
      <c r="H74" s="173">
        <f>SUM(H75)</f>
        <v>0</v>
      </c>
    </row>
    <row r="75" spans="1:8" s="183" customFormat="1" ht="16.5" thickBot="1">
      <c r="A75" s="167"/>
      <c r="B75" s="168"/>
      <c r="C75" s="140"/>
      <c r="D75" s="141"/>
      <c r="E75" s="141" t="s">
        <v>975</v>
      </c>
      <c r="F75" s="251" t="s">
        <v>692</v>
      </c>
      <c r="G75" s="186">
        <v>219000</v>
      </c>
      <c r="H75" s="186">
        <v>0</v>
      </c>
    </row>
    <row r="76" spans="1:8" s="183" customFormat="1" ht="15.75">
      <c r="A76" s="491" t="s">
        <v>35</v>
      </c>
      <c r="B76" s="492"/>
      <c r="C76" s="492"/>
      <c r="D76" s="492"/>
      <c r="E76" s="492"/>
      <c r="F76" s="492"/>
      <c r="G76" s="258">
        <f>SUM(G79)</f>
        <v>100000</v>
      </c>
      <c r="H76" s="258">
        <f>SUM(H79)</f>
        <v>300000</v>
      </c>
    </row>
    <row r="77" spans="1:8" s="183" customFormat="1" ht="15.75" customHeight="1" thickBot="1">
      <c r="A77" s="444" t="s">
        <v>1295</v>
      </c>
      <c r="B77" s="445"/>
      <c r="C77" s="445"/>
      <c r="D77" s="445"/>
      <c r="E77" s="445"/>
      <c r="F77" s="445"/>
      <c r="G77" s="228"/>
      <c r="H77" s="228"/>
    </row>
    <row r="78" spans="1:8" ht="15.75">
      <c r="A78" s="29"/>
      <c r="B78" s="25" t="s">
        <v>1002</v>
      </c>
      <c r="C78" s="134"/>
      <c r="D78" s="134"/>
      <c r="E78" s="134"/>
      <c r="F78" s="244" t="s">
        <v>1024</v>
      </c>
      <c r="G78" s="97"/>
      <c r="H78" s="97"/>
    </row>
    <row r="79" spans="1:8" ht="15.75">
      <c r="A79" s="29"/>
      <c r="B79" s="21"/>
      <c r="C79" s="25" t="s">
        <v>828</v>
      </c>
      <c r="D79" s="134"/>
      <c r="E79" s="134"/>
      <c r="F79" s="241" t="s">
        <v>829</v>
      </c>
      <c r="G79" s="103">
        <f>SUM(G80)</f>
        <v>100000</v>
      </c>
      <c r="H79" s="103">
        <f>SUM(H80)</f>
        <v>300000</v>
      </c>
    </row>
    <row r="80" spans="1:8" ht="15.75">
      <c r="A80" s="29"/>
      <c r="B80" s="21"/>
      <c r="C80" s="21"/>
      <c r="D80" s="129" t="s">
        <v>875</v>
      </c>
      <c r="E80" s="21"/>
      <c r="F80" s="242" t="s">
        <v>1005</v>
      </c>
      <c r="G80" s="173">
        <f>SUM(G81:G81)</f>
        <v>100000</v>
      </c>
      <c r="H80" s="173">
        <f>SUM(H81:H81)</f>
        <v>300000</v>
      </c>
    </row>
    <row r="81" spans="1:8" ht="16.5" thickBot="1">
      <c r="A81" s="29" t="s">
        <v>600</v>
      </c>
      <c r="B81" s="21"/>
      <c r="C81" s="21"/>
      <c r="D81" s="21"/>
      <c r="E81" s="21" t="s">
        <v>883</v>
      </c>
      <c r="F81" s="243" t="s">
        <v>574</v>
      </c>
      <c r="G81" s="97">
        <v>100000</v>
      </c>
      <c r="H81" s="97">
        <v>300000</v>
      </c>
    </row>
    <row r="82" spans="1:8" ht="15.75">
      <c r="A82" s="460" t="s">
        <v>1062</v>
      </c>
      <c r="B82" s="461"/>
      <c r="C82" s="461"/>
      <c r="D82" s="461"/>
      <c r="E82" s="461"/>
      <c r="F82" s="461"/>
      <c r="G82" s="225">
        <f>SUM(G83+G95+G105+G114+G127)</f>
        <v>0</v>
      </c>
      <c r="H82" s="225">
        <f>SUM(H83+H95+H105+H114+H127)</f>
        <v>4030000</v>
      </c>
    </row>
    <row r="83" spans="1:8" ht="15.75">
      <c r="A83" s="493" t="s">
        <v>1063</v>
      </c>
      <c r="B83" s="494"/>
      <c r="C83" s="494"/>
      <c r="D83" s="494"/>
      <c r="E83" s="494"/>
      <c r="F83" s="494"/>
      <c r="G83" s="257">
        <f>SUM(G86+G92)</f>
        <v>0</v>
      </c>
      <c r="H83" s="257">
        <f>SUM(H86+H92)</f>
        <v>256000</v>
      </c>
    </row>
    <row r="84" spans="1:8" ht="16.5" thickBot="1">
      <c r="A84" s="495" t="s">
        <v>1324</v>
      </c>
      <c r="B84" s="496"/>
      <c r="C84" s="496"/>
      <c r="D84" s="496"/>
      <c r="E84" s="496"/>
      <c r="F84" s="496"/>
      <c r="G84" s="228"/>
      <c r="H84" s="228"/>
    </row>
    <row r="85" spans="1:8" ht="15.75">
      <c r="A85" s="339"/>
      <c r="B85" s="340" t="s">
        <v>1002</v>
      </c>
      <c r="C85" s="341"/>
      <c r="D85" s="341"/>
      <c r="E85" s="341"/>
      <c r="F85" s="244" t="s">
        <v>1024</v>
      </c>
      <c r="G85" s="97"/>
      <c r="H85" s="97"/>
    </row>
    <row r="86" spans="1:8" ht="15.75">
      <c r="A86" s="29"/>
      <c r="B86" s="21"/>
      <c r="C86" s="25" t="s">
        <v>828</v>
      </c>
      <c r="D86" s="134"/>
      <c r="E86" s="134"/>
      <c r="F86" s="241" t="s">
        <v>829</v>
      </c>
      <c r="G86" s="209">
        <f>SUM(G87+G89)</f>
        <v>0</v>
      </c>
      <c r="H86" s="209">
        <f>SUM(H87+H89)</f>
        <v>106000</v>
      </c>
    </row>
    <row r="87" spans="1:8" ht="15.75">
      <c r="A87" s="29"/>
      <c r="B87" s="21"/>
      <c r="C87" s="21"/>
      <c r="D87" s="129" t="s">
        <v>859</v>
      </c>
      <c r="E87" s="21"/>
      <c r="F87" s="242" t="s">
        <v>860</v>
      </c>
      <c r="G87" s="206">
        <f>SUM(G88)</f>
        <v>0</v>
      </c>
      <c r="H87" s="206">
        <f>SUM(H88)</f>
        <v>76000</v>
      </c>
    </row>
    <row r="88" spans="1:8" ht="15.75">
      <c r="A88" s="29" t="s">
        <v>601</v>
      </c>
      <c r="B88" s="21"/>
      <c r="C88" s="21"/>
      <c r="D88" s="21"/>
      <c r="E88" s="135" t="s">
        <v>863</v>
      </c>
      <c r="F88" s="21" t="s">
        <v>864</v>
      </c>
      <c r="G88" s="97">
        <v>0</v>
      </c>
      <c r="H88" s="97">
        <v>76000</v>
      </c>
    </row>
    <row r="89" spans="1:8" ht="15.75">
      <c r="A89" s="29"/>
      <c r="B89" s="21"/>
      <c r="C89" s="21"/>
      <c r="D89" s="129" t="s">
        <v>875</v>
      </c>
      <c r="E89" s="21"/>
      <c r="F89" s="242" t="s">
        <v>1005</v>
      </c>
      <c r="G89" s="206">
        <f>SUM(G90)</f>
        <v>0</v>
      </c>
      <c r="H89" s="206">
        <f>SUM(H90)</f>
        <v>30000</v>
      </c>
    </row>
    <row r="90" spans="1:8" ht="15.75">
      <c r="A90" s="29" t="s">
        <v>602</v>
      </c>
      <c r="B90" s="21"/>
      <c r="C90" s="21"/>
      <c r="D90" s="21"/>
      <c r="E90" s="21" t="s">
        <v>883</v>
      </c>
      <c r="F90" s="243" t="s">
        <v>574</v>
      </c>
      <c r="G90" s="97">
        <v>0</v>
      </c>
      <c r="H90" s="97">
        <v>30000</v>
      </c>
    </row>
    <row r="91" spans="1:8" ht="15.75">
      <c r="A91" s="29"/>
      <c r="B91" s="130">
        <v>4</v>
      </c>
      <c r="C91" s="135"/>
      <c r="D91" s="135"/>
      <c r="E91" s="135"/>
      <c r="F91" s="249" t="s">
        <v>1025</v>
      </c>
      <c r="G91" s="97"/>
      <c r="H91" s="97"/>
    </row>
    <row r="92" spans="1:8" ht="15.75">
      <c r="A92" s="29"/>
      <c r="B92" s="131"/>
      <c r="C92" s="66" t="s">
        <v>959</v>
      </c>
      <c r="D92" s="135"/>
      <c r="E92" s="135"/>
      <c r="F92" s="249" t="s">
        <v>960</v>
      </c>
      <c r="G92" s="209">
        <f>SUM(G94)</f>
        <v>0</v>
      </c>
      <c r="H92" s="209">
        <f>SUM(H94)</f>
        <v>150000</v>
      </c>
    </row>
    <row r="93" spans="1:8" ht="15.75">
      <c r="A93" s="29"/>
      <c r="B93" s="131"/>
      <c r="C93" s="66"/>
      <c r="D93" s="129" t="s">
        <v>967</v>
      </c>
      <c r="E93" s="129"/>
      <c r="F93" s="242" t="s">
        <v>968</v>
      </c>
      <c r="G93" s="206">
        <f>SUM(G94)</f>
        <v>0</v>
      </c>
      <c r="H93" s="206">
        <f>SUM(H94)</f>
        <v>150000</v>
      </c>
    </row>
    <row r="94" spans="1:8" ht="16.5" thickBot="1">
      <c r="A94" s="29" t="s">
        <v>830</v>
      </c>
      <c r="B94" s="21"/>
      <c r="C94" s="21"/>
      <c r="D94" s="21"/>
      <c r="E94" s="135" t="s">
        <v>483</v>
      </c>
      <c r="F94" s="243" t="s">
        <v>484</v>
      </c>
      <c r="G94" s="97">
        <v>0</v>
      </c>
      <c r="H94" s="97">
        <v>150000</v>
      </c>
    </row>
    <row r="95" spans="1:8" ht="15.75">
      <c r="A95" s="491" t="s">
        <v>1064</v>
      </c>
      <c r="B95" s="492"/>
      <c r="C95" s="492"/>
      <c r="D95" s="492"/>
      <c r="E95" s="492"/>
      <c r="F95" s="492"/>
      <c r="G95" s="258">
        <f>SUM(G98+G102)</f>
        <v>0</v>
      </c>
      <c r="H95" s="258">
        <f>SUM(H98+H102)</f>
        <v>180000</v>
      </c>
    </row>
    <row r="96" spans="1:8" ht="16.5" thickBot="1">
      <c r="A96" s="495" t="s">
        <v>1324</v>
      </c>
      <c r="B96" s="496"/>
      <c r="C96" s="496"/>
      <c r="D96" s="496"/>
      <c r="E96" s="496"/>
      <c r="F96" s="496"/>
      <c r="G96" s="228"/>
      <c r="H96" s="228"/>
    </row>
    <row r="97" spans="1:8" ht="15.75">
      <c r="A97" s="339"/>
      <c r="B97" s="340" t="s">
        <v>1002</v>
      </c>
      <c r="C97" s="341"/>
      <c r="D97" s="341"/>
      <c r="E97" s="341"/>
      <c r="F97" s="244" t="s">
        <v>1024</v>
      </c>
      <c r="G97" s="97"/>
      <c r="H97" s="97"/>
    </row>
    <row r="98" spans="1:8" ht="15.75">
      <c r="A98" s="29"/>
      <c r="B98" s="21"/>
      <c r="C98" s="25" t="s">
        <v>828</v>
      </c>
      <c r="D98" s="134"/>
      <c r="E98" s="134"/>
      <c r="F98" s="241" t="s">
        <v>829</v>
      </c>
      <c r="G98" s="209">
        <f>SUM(G99)</f>
        <v>0</v>
      </c>
      <c r="H98" s="209">
        <f>SUM(H99)</f>
        <v>50000</v>
      </c>
    </row>
    <row r="99" spans="1:8" ht="15.75">
      <c r="A99" s="29"/>
      <c r="B99" s="21"/>
      <c r="C99" s="21"/>
      <c r="D99" s="20" t="s">
        <v>875</v>
      </c>
      <c r="E99" s="21"/>
      <c r="F99" s="20" t="s">
        <v>1005</v>
      </c>
      <c r="G99" s="206">
        <f>SUM(G100)</f>
        <v>0</v>
      </c>
      <c r="H99" s="206">
        <f>SUM(H100)</f>
        <v>50000</v>
      </c>
    </row>
    <row r="100" spans="1:8" ht="15.75">
      <c r="A100" s="29" t="s">
        <v>837</v>
      </c>
      <c r="B100" s="21"/>
      <c r="C100" s="21"/>
      <c r="D100" s="135"/>
      <c r="E100" s="135" t="s">
        <v>883</v>
      </c>
      <c r="F100" s="304" t="s">
        <v>628</v>
      </c>
      <c r="G100" s="97">
        <v>0</v>
      </c>
      <c r="H100" s="97">
        <v>50000</v>
      </c>
    </row>
    <row r="101" spans="1:8" ht="15.75">
      <c r="A101" s="29"/>
      <c r="B101" s="130">
        <v>4</v>
      </c>
      <c r="C101" s="135"/>
      <c r="D101" s="135"/>
      <c r="E101" s="135"/>
      <c r="F101" s="249" t="s">
        <v>1025</v>
      </c>
      <c r="G101" s="97"/>
      <c r="H101" s="97"/>
    </row>
    <row r="102" spans="1:8" ht="15.75">
      <c r="A102" s="29"/>
      <c r="B102" s="131"/>
      <c r="C102" s="66" t="s">
        <v>959</v>
      </c>
      <c r="D102" s="135"/>
      <c r="E102" s="135"/>
      <c r="F102" s="249" t="s">
        <v>960</v>
      </c>
      <c r="G102" s="209">
        <f>SUM(G104)</f>
        <v>0</v>
      </c>
      <c r="H102" s="209">
        <f>SUM(H104)</f>
        <v>130000</v>
      </c>
    </row>
    <row r="103" spans="1:8" ht="15.75">
      <c r="A103" s="29"/>
      <c r="B103" s="131"/>
      <c r="C103" s="66"/>
      <c r="D103" s="129" t="s">
        <v>1027</v>
      </c>
      <c r="E103" s="66"/>
      <c r="F103" s="255" t="s">
        <v>976</v>
      </c>
      <c r="G103" s="206">
        <f>SUM(G104)</f>
        <v>0</v>
      </c>
      <c r="H103" s="206">
        <f>SUM(H104)</f>
        <v>130000</v>
      </c>
    </row>
    <row r="104" spans="1:8" ht="16.5" thickBot="1">
      <c r="A104" s="185" t="s">
        <v>859</v>
      </c>
      <c r="B104" s="32"/>
      <c r="C104" s="32"/>
      <c r="D104" s="141"/>
      <c r="E104" s="141" t="s">
        <v>1015</v>
      </c>
      <c r="F104" s="260" t="s">
        <v>1065</v>
      </c>
      <c r="G104" s="186">
        <v>0</v>
      </c>
      <c r="H104" s="186">
        <v>130000</v>
      </c>
    </row>
    <row r="105" spans="1:8" ht="15.75">
      <c r="A105" s="493" t="s">
        <v>1066</v>
      </c>
      <c r="B105" s="494"/>
      <c r="C105" s="494"/>
      <c r="D105" s="494"/>
      <c r="E105" s="494"/>
      <c r="F105" s="494"/>
      <c r="G105" s="257">
        <f>SUM(G108)</f>
        <v>0</v>
      </c>
      <c r="H105" s="257">
        <f>SUM(H108)</f>
        <v>1540000</v>
      </c>
    </row>
    <row r="106" spans="1:8" ht="16.5" thickBot="1">
      <c r="A106" s="495" t="s">
        <v>1324</v>
      </c>
      <c r="B106" s="496"/>
      <c r="C106" s="496"/>
      <c r="D106" s="496"/>
      <c r="E106" s="496"/>
      <c r="F106" s="496"/>
      <c r="G106" s="228"/>
      <c r="H106" s="228"/>
    </row>
    <row r="107" spans="1:8" ht="15.75">
      <c r="A107" s="164"/>
      <c r="B107" s="25" t="s">
        <v>1002</v>
      </c>
      <c r="C107" s="134"/>
      <c r="D107" s="134"/>
      <c r="E107" s="134"/>
      <c r="F107" s="244" t="s">
        <v>1024</v>
      </c>
      <c r="G107" s="97"/>
      <c r="H107" s="97"/>
    </row>
    <row r="108" spans="1:8" ht="15.75">
      <c r="A108" s="29"/>
      <c r="B108" s="21"/>
      <c r="C108" s="25" t="s">
        <v>828</v>
      </c>
      <c r="D108" s="134"/>
      <c r="E108" s="134"/>
      <c r="F108" s="241" t="s">
        <v>829</v>
      </c>
      <c r="G108" s="209">
        <f>SUM(G109)</f>
        <v>0</v>
      </c>
      <c r="H108" s="209">
        <f>SUM(H109)</f>
        <v>1540000</v>
      </c>
    </row>
    <row r="109" spans="1:8" ht="15.75">
      <c r="A109" s="29"/>
      <c r="B109" s="21"/>
      <c r="C109" s="21"/>
      <c r="D109" s="20" t="s">
        <v>875</v>
      </c>
      <c r="E109" s="21"/>
      <c r="F109" s="20" t="s">
        <v>1005</v>
      </c>
      <c r="G109" s="206">
        <f>SUM(G110:G113)</f>
        <v>0</v>
      </c>
      <c r="H109" s="206">
        <f>SUM(H110:H113)</f>
        <v>1540000</v>
      </c>
    </row>
    <row r="110" spans="1:8" ht="15.75">
      <c r="A110" s="29" t="s">
        <v>665</v>
      </c>
      <c r="B110" s="21"/>
      <c r="C110" s="21"/>
      <c r="D110" s="135"/>
      <c r="E110" s="135" t="s">
        <v>883</v>
      </c>
      <c r="F110" s="304" t="s">
        <v>1067</v>
      </c>
      <c r="G110" s="97">
        <v>0</v>
      </c>
      <c r="H110" s="97">
        <v>400000</v>
      </c>
    </row>
    <row r="111" spans="1:8" ht="15.75">
      <c r="A111" s="29" t="s">
        <v>666</v>
      </c>
      <c r="B111" s="21"/>
      <c r="C111" s="21"/>
      <c r="D111" s="135"/>
      <c r="E111" s="135" t="s">
        <v>883</v>
      </c>
      <c r="F111" s="304" t="s">
        <v>1068</v>
      </c>
      <c r="G111" s="97">
        <v>0</v>
      </c>
      <c r="H111" s="97">
        <v>100000</v>
      </c>
    </row>
    <row r="112" spans="1:8" ht="15.75">
      <c r="A112" s="29" t="s">
        <v>667</v>
      </c>
      <c r="B112" s="21"/>
      <c r="C112" s="21"/>
      <c r="D112" s="135"/>
      <c r="E112" s="135" t="s">
        <v>883</v>
      </c>
      <c r="F112" s="304" t="s">
        <v>1069</v>
      </c>
      <c r="G112" s="97">
        <v>0</v>
      </c>
      <c r="H112" s="97">
        <v>60000</v>
      </c>
    </row>
    <row r="113" spans="1:8" ht="16.5" thickBot="1">
      <c r="A113" s="185" t="s">
        <v>668</v>
      </c>
      <c r="B113" s="32"/>
      <c r="C113" s="32"/>
      <c r="D113" s="141"/>
      <c r="E113" s="141" t="s">
        <v>883</v>
      </c>
      <c r="F113" s="342" t="s">
        <v>1070</v>
      </c>
      <c r="G113" s="186">
        <v>0</v>
      </c>
      <c r="H113" s="186">
        <v>980000</v>
      </c>
    </row>
    <row r="114" spans="1:8" ht="15.75">
      <c r="A114" s="493" t="s">
        <v>1071</v>
      </c>
      <c r="B114" s="494"/>
      <c r="C114" s="494"/>
      <c r="D114" s="494"/>
      <c r="E114" s="494"/>
      <c r="F114" s="494"/>
      <c r="G114" s="257">
        <f>SUM(G117+G124)</f>
        <v>0</v>
      </c>
      <c r="H114" s="257">
        <f>SUM(H117+H124)</f>
        <v>1494000</v>
      </c>
    </row>
    <row r="115" spans="1:8" ht="16.5" thickBot="1">
      <c r="A115" s="495" t="s">
        <v>1324</v>
      </c>
      <c r="B115" s="496"/>
      <c r="C115" s="496"/>
      <c r="D115" s="496"/>
      <c r="E115" s="496"/>
      <c r="F115" s="496"/>
      <c r="G115" s="228"/>
      <c r="H115" s="228"/>
    </row>
    <row r="116" spans="1:8" ht="15.75">
      <c r="A116" s="164"/>
      <c r="B116" s="25" t="s">
        <v>1002</v>
      </c>
      <c r="C116" s="134"/>
      <c r="D116" s="134"/>
      <c r="E116" s="134"/>
      <c r="F116" s="244" t="s">
        <v>1024</v>
      </c>
      <c r="G116" s="97"/>
      <c r="H116" s="97"/>
    </row>
    <row r="117" spans="1:8" ht="15.75">
      <c r="A117" s="29"/>
      <c r="B117" s="21"/>
      <c r="C117" s="25" t="s">
        <v>828</v>
      </c>
      <c r="D117" s="134"/>
      <c r="E117" s="134"/>
      <c r="F117" s="241" t="s">
        <v>829</v>
      </c>
      <c r="G117" s="209">
        <f>SUM(G120+G118)</f>
        <v>0</v>
      </c>
      <c r="H117" s="209">
        <f>SUM(H120+H118)</f>
        <v>1226000</v>
      </c>
    </row>
    <row r="118" spans="1:8" ht="15.75">
      <c r="A118" s="29"/>
      <c r="B118" s="21"/>
      <c r="C118" s="25"/>
      <c r="D118" s="129" t="s">
        <v>837</v>
      </c>
      <c r="E118" s="21"/>
      <c r="F118" s="242" t="s">
        <v>838</v>
      </c>
      <c r="G118" s="206">
        <f>SUM(G119)</f>
        <v>0</v>
      </c>
      <c r="H118" s="206">
        <f>SUM(H119)</f>
        <v>520000</v>
      </c>
    </row>
    <row r="119" spans="1:8" ht="15.75">
      <c r="A119" s="29" t="s">
        <v>669</v>
      </c>
      <c r="B119" s="21"/>
      <c r="C119" s="25"/>
      <c r="D119" s="21"/>
      <c r="E119" s="135" t="s">
        <v>858</v>
      </c>
      <c r="F119" s="21" t="s">
        <v>175</v>
      </c>
      <c r="G119" s="210">
        <v>0</v>
      </c>
      <c r="H119" s="210">
        <v>520000</v>
      </c>
    </row>
    <row r="120" spans="1:8" ht="15.75">
      <c r="A120" s="29"/>
      <c r="B120" s="21"/>
      <c r="C120" s="21"/>
      <c r="D120" s="129" t="s">
        <v>859</v>
      </c>
      <c r="E120" s="21"/>
      <c r="F120" s="242" t="s">
        <v>860</v>
      </c>
      <c r="G120" s="206">
        <f>SUM(G121+G122)</f>
        <v>0</v>
      </c>
      <c r="H120" s="206">
        <f>SUM(H121+H122)</f>
        <v>706000</v>
      </c>
    </row>
    <row r="121" spans="1:8" ht="15.75">
      <c r="A121" s="29" t="s">
        <v>875</v>
      </c>
      <c r="B121" s="21"/>
      <c r="C121" s="21"/>
      <c r="D121" s="21"/>
      <c r="E121" s="135" t="s">
        <v>863</v>
      </c>
      <c r="F121" s="21" t="s">
        <v>1072</v>
      </c>
      <c r="G121" s="97">
        <v>0</v>
      </c>
      <c r="H121" s="97">
        <v>180000</v>
      </c>
    </row>
    <row r="122" spans="1:8" ht="15.75">
      <c r="A122" s="29" t="s">
        <v>670</v>
      </c>
      <c r="B122" s="21"/>
      <c r="C122" s="21"/>
      <c r="D122" s="135"/>
      <c r="E122" s="135" t="s">
        <v>865</v>
      </c>
      <c r="F122" s="304" t="s">
        <v>1073</v>
      </c>
      <c r="G122" s="97">
        <v>0</v>
      </c>
      <c r="H122" s="97">
        <v>526000</v>
      </c>
    </row>
    <row r="123" spans="1:8" ht="15.75">
      <c r="A123" s="164"/>
      <c r="B123" s="130">
        <v>4</v>
      </c>
      <c r="C123" s="135"/>
      <c r="D123" s="135"/>
      <c r="E123" s="135"/>
      <c r="F123" s="249" t="s">
        <v>1025</v>
      </c>
      <c r="G123" s="97"/>
      <c r="H123" s="97"/>
    </row>
    <row r="124" spans="1:8" ht="15.75">
      <c r="A124" s="164"/>
      <c r="B124" s="131"/>
      <c r="C124" s="66" t="s">
        <v>959</v>
      </c>
      <c r="D124" s="135"/>
      <c r="E124" s="135"/>
      <c r="F124" s="249" t="s">
        <v>960</v>
      </c>
      <c r="G124" s="209">
        <f>SUM(G125)</f>
        <v>0</v>
      </c>
      <c r="H124" s="209">
        <f>SUM(H125)</f>
        <v>268000</v>
      </c>
    </row>
    <row r="125" spans="1:8" ht="15.75">
      <c r="A125" s="164"/>
      <c r="B125" s="131"/>
      <c r="C125" s="66"/>
      <c r="D125" s="129" t="s">
        <v>1027</v>
      </c>
      <c r="E125" s="66"/>
      <c r="F125" s="255" t="s">
        <v>976</v>
      </c>
      <c r="G125" s="206">
        <f>SUM(G126)</f>
        <v>0</v>
      </c>
      <c r="H125" s="206">
        <f>SUM(H126)</f>
        <v>268000</v>
      </c>
    </row>
    <row r="126" spans="1:8" ht="16.5" thickBot="1">
      <c r="A126" s="343" t="s">
        <v>671</v>
      </c>
      <c r="B126" s="32"/>
      <c r="C126" s="32"/>
      <c r="D126" s="141"/>
      <c r="E126" s="141" t="s">
        <v>1015</v>
      </c>
      <c r="F126" s="260" t="s">
        <v>1074</v>
      </c>
      <c r="G126" s="186">
        <v>0</v>
      </c>
      <c r="H126" s="186">
        <v>268000</v>
      </c>
    </row>
    <row r="127" spans="1:8" ht="15.75">
      <c r="A127" s="493" t="s">
        <v>1075</v>
      </c>
      <c r="B127" s="494"/>
      <c r="C127" s="494"/>
      <c r="D127" s="494"/>
      <c r="E127" s="494"/>
      <c r="F127" s="494"/>
      <c r="G127" s="257">
        <f>SUM(G130)</f>
        <v>0</v>
      </c>
      <c r="H127" s="257">
        <f>SUM(H130)</f>
        <v>560000</v>
      </c>
    </row>
    <row r="128" spans="1:8" ht="16.5" thickBot="1">
      <c r="A128" s="495" t="s">
        <v>1324</v>
      </c>
      <c r="B128" s="496"/>
      <c r="C128" s="496"/>
      <c r="D128" s="496"/>
      <c r="E128" s="496"/>
      <c r="F128" s="496"/>
      <c r="G128" s="228"/>
      <c r="H128" s="228"/>
    </row>
    <row r="129" spans="1:8" ht="15.75">
      <c r="A129" s="164"/>
      <c r="B129" s="25" t="s">
        <v>1002</v>
      </c>
      <c r="C129" s="134"/>
      <c r="D129" s="134"/>
      <c r="E129" s="134"/>
      <c r="F129" s="244" t="s">
        <v>1024</v>
      </c>
      <c r="G129" s="97"/>
      <c r="H129" s="97"/>
    </row>
    <row r="130" spans="1:8" ht="15.75">
      <c r="A130" s="29"/>
      <c r="B130" s="21"/>
      <c r="C130" s="25" t="s">
        <v>828</v>
      </c>
      <c r="D130" s="134"/>
      <c r="E130" s="134"/>
      <c r="F130" s="241" t="s">
        <v>829</v>
      </c>
      <c r="G130" s="209">
        <f>SUM(G131)</f>
        <v>0</v>
      </c>
      <c r="H130" s="209">
        <f>SUM(H131)</f>
        <v>560000</v>
      </c>
    </row>
    <row r="131" spans="1:8" ht="15.75">
      <c r="A131" s="29"/>
      <c r="B131" s="21"/>
      <c r="C131" s="21"/>
      <c r="D131" s="129" t="s">
        <v>859</v>
      </c>
      <c r="E131" s="21"/>
      <c r="F131" s="242" t="s">
        <v>860</v>
      </c>
      <c r="G131" s="206">
        <f>SUM(G132:G134)</f>
        <v>0</v>
      </c>
      <c r="H131" s="206">
        <f>SUM(H132:H134)</f>
        <v>560000</v>
      </c>
    </row>
    <row r="132" spans="1:8" ht="15.75">
      <c r="A132" s="29" t="s">
        <v>672</v>
      </c>
      <c r="B132" s="21"/>
      <c r="C132" s="21"/>
      <c r="D132" s="21"/>
      <c r="E132" s="135" t="s">
        <v>863</v>
      </c>
      <c r="F132" s="21" t="s">
        <v>1080</v>
      </c>
      <c r="G132" s="97">
        <v>0</v>
      </c>
      <c r="H132" s="97">
        <v>110000</v>
      </c>
    </row>
    <row r="133" spans="1:8" ht="15.75">
      <c r="A133" s="29" t="s">
        <v>673</v>
      </c>
      <c r="B133" s="21"/>
      <c r="C133" s="21"/>
      <c r="D133" s="135"/>
      <c r="E133" s="135" t="s">
        <v>869</v>
      </c>
      <c r="F133" s="304" t="s">
        <v>1081</v>
      </c>
      <c r="G133" s="97">
        <v>0</v>
      </c>
      <c r="H133" s="97">
        <v>50000</v>
      </c>
    </row>
    <row r="134" spans="1:8" ht="16.5" thickBot="1">
      <c r="A134" s="29" t="s">
        <v>352</v>
      </c>
      <c r="B134" s="21"/>
      <c r="C134" s="21"/>
      <c r="D134" s="135"/>
      <c r="E134" s="135" t="s">
        <v>870</v>
      </c>
      <c r="F134" s="304" t="s">
        <v>1082</v>
      </c>
      <c r="G134" s="97">
        <v>0</v>
      </c>
      <c r="H134" s="97">
        <v>400000</v>
      </c>
    </row>
    <row r="135" spans="1:8" ht="27.75" customHeight="1" thickBot="1">
      <c r="A135" s="486" t="s">
        <v>1</v>
      </c>
      <c r="B135" s="487"/>
      <c r="C135" s="487"/>
      <c r="D135" s="487"/>
      <c r="E135" s="487"/>
      <c r="F135" s="487"/>
      <c r="G135" s="208">
        <f>SUM(G3+G23+G82)</f>
        <v>10343000</v>
      </c>
      <c r="H135" s="208">
        <f>SUM(H3+H23+H82)</f>
        <v>27227200</v>
      </c>
    </row>
    <row r="137" spans="7:8" ht="15.75">
      <c r="G137" s="80"/>
      <c r="H137" s="80"/>
    </row>
    <row r="138" spans="7:8" ht="15.75">
      <c r="G138" s="80"/>
      <c r="H138" s="80"/>
    </row>
    <row r="139" spans="7:8" ht="15.75">
      <c r="G139" s="5"/>
      <c r="H139" s="5"/>
    </row>
    <row r="140" ht="15.75">
      <c r="G140" s="80"/>
    </row>
    <row r="141" ht="15.75">
      <c r="G141" s="80"/>
    </row>
    <row r="142" ht="15.75">
      <c r="G142" s="80"/>
    </row>
    <row r="143" ht="15.75">
      <c r="G143" s="80"/>
    </row>
    <row r="144" ht="15.75">
      <c r="G144" s="80"/>
    </row>
    <row r="145" ht="15.75">
      <c r="G145" s="80"/>
    </row>
  </sheetData>
  <mergeCells count="27">
    <mergeCell ref="A115:F115"/>
    <mergeCell ref="A127:F127"/>
    <mergeCell ref="A128:F128"/>
    <mergeCell ref="A96:F96"/>
    <mergeCell ref="A105:F105"/>
    <mergeCell ref="A106:F106"/>
    <mergeCell ref="A114:F114"/>
    <mergeCell ref="A39:F39"/>
    <mergeCell ref="A49:F49"/>
    <mergeCell ref="A2:F2"/>
    <mergeCell ref="A3:F3"/>
    <mergeCell ref="A4:F4"/>
    <mergeCell ref="A5:F5"/>
    <mergeCell ref="A23:F23"/>
    <mergeCell ref="A25:F25"/>
    <mergeCell ref="A24:F24"/>
    <mergeCell ref="A38:F38"/>
    <mergeCell ref="A50:F50"/>
    <mergeCell ref="A63:F63"/>
    <mergeCell ref="A135:F135"/>
    <mergeCell ref="A76:F76"/>
    <mergeCell ref="A77:F77"/>
    <mergeCell ref="A64:F64"/>
    <mergeCell ref="A82:F82"/>
    <mergeCell ref="A83:F83"/>
    <mergeCell ref="A84:F84"/>
    <mergeCell ref="A95:F95"/>
  </mergeCells>
  <printOptions horizontalCentered="1"/>
  <pageMargins left="0.1968503937007874" right="0.1968503937007874" top="0.984251968503937" bottom="0.984251968503937" header="0.5118110236220472" footer="0.5118110236220472"/>
  <pageSetup firstPageNumber="176" useFirstPageNumber="1" horizontalDpi="300" verticalDpi="300" orientation="portrait" paperSize="9" scale="55" r:id="rId1"/>
  <headerFooter alignWithMargins="0">
    <oddHeader>&amp;C&amp;"Times New Roman,Bold"&amp;14RAZDJEL 003 - UPRAVNI ODJEL ZA PROSTORNO UREĐENJE</oddHeader>
    <oddFooter>&amp;C&amp;"Times New Roman,Uobičajeno"&amp;16&amp;P</oddFooter>
  </headerFooter>
  <rowBreaks count="1" manualBreakCount="1">
    <brk id="68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95"/>
  <sheetViews>
    <sheetView tabSelected="1" zoomScale="75" zoomScaleNormal="75" workbookViewId="0" topLeftCell="A113">
      <selection activeCell="F119" sqref="F119"/>
    </sheetView>
  </sheetViews>
  <sheetFormatPr defaultColWidth="9.140625" defaultRowHeight="12.75"/>
  <cols>
    <col min="1" max="1" width="5.00390625" style="52" customWidth="1"/>
    <col min="2" max="2" width="3.7109375" style="52" customWidth="1"/>
    <col min="3" max="3" width="4.28125" style="52" bestFit="1" customWidth="1"/>
    <col min="4" max="4" width="5.8515625" style="52" bestFit="1" customWidth="1"/>
    <col min="5" max="5" width="7.140625" style="52" customWidth="1"/>
    <col min="6" max="6" width="79.7109375" style="52" customWidth="1"/>
    <col min="7" max="8" width="21.140625" style="8" bestFit="1" customWidth="1"/>
    <col min="9" max="9" width="15.140625" style="8" bestFit="1" customWidth="1"/>
    <col min="10" max="16384" width="7.8515625" style="8" customWidth="1"/>
  </cols>
  <sheetData>
    <row r="1" spans="1:8" s="17" customFormat="1" ht="99" customHeight="1" thickBot="1">
      <c r="A1" s="40" t="s">
        <v>1001</v>
      </c>
      <c r="B1" s="41" t="s">
        <v>1017</v>
      </c>
      <c r="C1" s="41" t="s">
        <v>741</v>
      </c>
      <c r="D1" s="41" t="s">
        <v>742</v>
      </c>
      <c r="E1" s="41" t="s">
        <v>743</v>
      </c>
      <c r="F1" s="418" t="s">
        <v>812</v>
      </c>
      <c r="G1" s="392" t="s">
        <v>614</v>
      </c>
      <c r="H1" s="160" t="s">
        <v>488</v>
      </c>
    </row>
    <row r="2" spans="1:8" s="17" customFormat="1" ht="15" customHeight="1">
      <c r="A2" s="460" t="s">
        <v>36</v>
      </c>
      <c r="B2" s="461"/>
      <c r="C2" s="461"/>
      <c r="D2" s="461"/>
      <c r="E2" s="461"/>
      <c r="F2" s="461"/>
      <c r="G2" s="225">
        <f>SUM(G3)</f>
        <v>8130000</v>
      </c>
      <c r="H2" s="225">
        <f>SUM(H3)</f>
        <v>9735000</v>
      </c>
    </row>
    <row r="3" spans="1:8" s="17" customFormat="1" ht="15" customHeight="1">
      <c r="A3" s="456" t="s">
        <v>37</v>
      </c>
      <c r="B3" s="457"/>
      <c r="C3" s="457"/>
      <c r="D3" s="457"/>
      <c r="E3" s="457"/>
      <c r="F3" s="457"/>
      <c r="G3" s="226">
        <f>SUM(G7+G15)</f>
        <v>8130000</v>
      </c>
      <c r="H3" s="226">
        <f>SUM(H7+H15)</f>
        <v>9735000</v>
      </c>
    </row>
    <row r="4" spans="1:8" s="17" customFormat="1" ht="15" customHeight="1">
      <c r="A4" s="447" t="s">
        <v>38</v>
      </c>
      <c r="B4" s="448"/>
      <c r="C4" s="448"/>
      <c r="D4" s="448"/>
      <c r="E4" s="448"/>
      <c r="F4" s="448"/>
      <c r="G4" s="227">
        <f>SUM(G7+G15)</f>
        <v>8130000</v>
      </c>
      <c r="H4" s="227">
        <f>SUM(H7+H15)</f>
        <v>9735000</v>
      </c>
    </row>
    <row r="5" spans="1:8" s="17" customFormat="1" ht="15" customHeight="1" thickBot="1">
      <c r="A5" s="444" t="s">
        <v>1289</v>
      </c>
      <c r="B5" s="445"/>
      <c r="C5" s="445"/>
      <c r="D5" s="445"/>
      <c r="E5" s="445"/>
      <c r="F5" s="445"/>
      <c r="G5" s="228"/>
      <c r="H5" s="228"/>
    </row>
    <row r="6" spans="1:8" s="17" customFormat="1" ht="15" customHeight="1">
      <c r="A6" s="43"/>
      <c r="B6" s="25" t="s">
        <v>1002</v>
      </c>
      <c r="C6" s="134"/>
      <c r="D6" s="134"/>
      <c r="E6" s="134"/>
      <c r="F6" s="244" t="s">
        <v>1018</v>
      </c>
      <c r="G6" s="207"/>
      <c r="H6" s="207"/>
    </row>
    <row r="7" spans="1:8" s="17" customFormat="1" ht="15" customHeight="1">
      <c r="A7" s="43"/>
      <c r="B7" s="134"/>
      <c r="C7" s="25" t="s">
        <v>813</v>
      </c>
      <c r="D7" s="134"/>
      <c r="E7" s="134"/>
      <c r="F7" s="241" t="s">
        <v>814</v>
      </c>
      <c r="G7" s="207">
        <f>SUM(G8+G10+G12)</f>
        <v>7775000</v>
      </c>
      <c r="H7" s="207">
        <f>SUM(H8+H10+H12)</f>
        <v>9325000</v>
      </c>
    </row>
    <row r="8" spans="1:8" s="17" customFormat="1" ht="15" customHeight="1">
      <c r="A8" s="43"/>
      <c r="B8" s="135"/>
      <c r="C8" s="135"/>
      <c r="D8" s="129" t="s">
        <v>815</v>
      </c>
      <c r="E8" s="135"/>
      <c r="F8" s="242" t="s">
        <v>816</v>
      </c>
      <c r="G8" s="205">
        <f>SUM(G9)</f>
        <v>6100000</v>
      </c>
      <c r="H8" s="205">
        <f>SUM(H9)</f>
        <v>7300000</v>
      </c>
    </row>
    <row r="9" spans="1:8" s="17" customFormat="1" ht="15" customHeight="1">
      <c r="A9" s="29" t="s">
        <v>353</v>
      </c>
      <c r="B9" s="135"/>
      <c r="C9" s="135"/>
      <c r="D9" s="135"/>
      <c r="E9" s="135" t="s">
        <v>817</v>
      </c>
      <c r="F9" s="243" t="s">
        <v>1019</v>
      </c>
      <c r="G9" s="256">
        <v>6100000</v>
      </c>
      <c r="H9" s="256">
        <v>7300000</v>
      </c>
    </row>
    <row r="10" spans="1:8" s="17" customFormat="1" ht="15" customHeight="1">
      <c r="A10" s="29"/>
      <c r="B10" s="135"/>
      <c r="C10" s="135"/>
      <c r="D10" s="129" t="s">
        <v>818</v>
      </c>
      <c r="E10" s="135"/>
      <c r="F10" s="242" t="s">
        <v>819</v>
      </c>
      <c r="G10" s="205">
        <f>SUM(G11)</f>
        <v>620000</v>
      </c>
      <c r="H10" s="205">
        <f>SUM(H11)</f>
        <v>750000</v>
      </c>
    </row>
    <row r="11" spans="1:8" s="17" customFormat="1" ht="15" customHeight="1">
      <c r="A11" s="29" t="s">
        <v>354</v>
      </c>
      <c r="B11" s="135"/>
      <c r="C11" s="135"/>
      <c r="D11" s="129"/>
      <c r="E11" s="135" t="s">
        <v>820</v>
      </c>
      <c r="F11" s="243" t="s">
        <v>821</v>
      </c>
      <c r="G11" s="256">
        <v>620000</v>
      </c>
      <c r="H11" s="256">
        <v>750000</v>
      </c>
    </row>
    <row r="12" spans="1:8" s="17" customFormat="1" ht="15" customHeight="1">
      <c r="A12" s="29"/>
      <c r="B12" s="135"/>
      <c r="C12" s="135"/>
      <c r="D12" s="129" t="s">
        <v>822</v>
      </c>
      <c r="E12" s="135"/>
      <c r="F12" s="242" t="s">
        <v>823</v>
      </c>
      <c r="G12" s="205">
        <f>SUM(+G13+G14)</f>
        <v>1055000</v>
      </c>
      <c r="H12" s="205">
        <f>SUM(+H13+H14)</f>
        <v>1275000</v>
      </c>
    </row>
    <row r="13" spans="1:8" s="17" customFormat="1" ht="15" customHeight="1">
      <c r="A13" s="29" t="s">
        <v>355</v>
      </c>
      <c r="B13" s="135"/>
      <c r="C13" s="135"/>
      <c r="D13" s="135"/>
      <c r="E13" s="135" t="s">
        <v>824</v>
      </c>
      <c r="F13" s="243" t="s">
        <v>825</v>
      </c>
      <c r="G13" s="256">
        <v>950000</v>
      </c>
      <c r="H13" s="256">
        <v>1150000</v>
      </c>
    </row>
    <row r="14" spans="1:8" s="17" customFormat="1" ht="15" customHeight="1">
      <c r="A14" s="29" t="s">
        <v>356</v>
      </c>
      <c r="B14" s="135"/>
      <c r="C14" s="135"/>
      <c r="D14" s="135"/>
      <c r="E14" s="135" t="s">
        <v>826</v>
      </c>
      <c r="F14" s="243" t="s">
        <v>827</v>
      </c>
      <c r="G14" s="256">
        <v>105000</v>
      </c>
      <c r="H14" s="256">
        <v>125000</v>
      </c>
    </row>
    <row r="15" spans="1:8" s="17" customFormat="1" ht="15" customHeight="1">
      <c r="A15" s="29"/>
      <c r="B15" s="66"/>
      <c r="C15" s="66" t="s">
        <v>828</v>
      </c>
      <c r="D15" s="66"/>
      <c r="E15" s="66"/>
      <c r="F15" s="241" t="s">
        <v>829</v>
      </c>
      <c r="G15" s="207">
        <f>SUM(G16+G18+G20)</f>
        <v>355000</v>
      </c>
      <c r="H15" s="207">
        <f>SUM(H16+H18+H20)</f>
        <v>410000</v>
      </c>
    </row>
    <row r="16" spans="1:8" s="17" customFormat="1" ht="15" customHeight="1">
      <c r="A16" s="29"/>
      <c r="B16" s="134"/>
      <c r="C16" s="25"/>
      <c r="D16" s="129" t="s">
        <v>830</v>
      </c>
      <c r="E16" s="134"/>
      <c r="F16" s="242" t="s">
        <v>831</v>
      </c>
      <c r="G16" s="205">
        <f>SUM(+G17)</f>
        <v>230000</v>
      </c>
      <c r="H16" s="205">
        <f>SUM(+H17)</f>
        <v>285000</v>
      </c>
    </row>
    <row r="17" spans="1:8" s="17" customFormat="1" ht="15" customHeight="1">
      <c r="A17" s="29" t="s">
        <v>357</v>
      </c>
      <c r="B17" s="135"/>
      <c r="C17" s="25"/>
      <c r="D17" s="135"/>
      <c r="E17" s="135" t="s">
        <v>834</v>
      </c>
      <c r="F17" s="243" t="s">
        <v>1041</v>
      </c>
      <c r="G17" s="256">
        <v>230000</v>
      </c>
      <c r="H17" s="256">
        <v>285000</v>
      </c>
    </row>
    <row r="18" spans="1:8" s="17" customFormat="1" ht="15" customHeight="1">
      <c r="A18" s="29"/>
      <c r="B18" s="135"/>
      <c r="C18" s="25"/>
      <c r="D18" s="129" t="s">
        <v>837</v>
      </c>
      <c r="E18" s="135"/>
      <c r="F18" s="242" t="s">
        <v>838</v>
      </c>
      <c r="G18" s="205">
        <f>SUM(G19)</f>
        <v>100000</v>
      </c>
      <c r="H18" s="205">
        <f>SUM(H19)</f>
        <v>100000</v>
      </c>
    </row>
    <row r="19" spans="1:8" s="17" customFormat="1" ht="15" customHeight="1">
      <c r="A19" s="29" t="s">
        <v>178</v>
      </c>
      <c r="B19" s="135"/>
      <c r="C19" s="25"/>
      <c r="D19" s="135"/>
      <c r="E19" s="135" t="s">
        <v>839</v>
      </c>
      <c r="F19" s="243" t="s">
        <v>1042</v>
      </c>
      <c r="G19" s="256">
        <v>100000</v>
      </c>
      <c r="H19" s="256">
        <v>100000</v>
      </c>
    </row>
    <row r="20" spans="1:8" s="17" customFormat="1" ht="15" customHeight="1">
      <c r="A20" s="29"/>
      <c r="B20" s="135"/>
      <c r="C20" s="135"/>
      <c r="D20" s="129" t="s">
        <v>875</v>
      </c>
      <c r="E20" s="135"/>
      <c r="F20" s="242" t="s">
        <v>1005</v>
      </c>
      <c r="G20" s="205">
        <f>SUM(G21)</f>
        <v>25000</v>
      </c>
      <c r="H20" s="205">
        <f>SUM(H21)</f>
        <v>25000</v>
      </c>
    </row>
    <row r="21" spans="1:8" s="17" customFormat="1" ht="15" customHeight="1" thickBot="1">
      <c r="A21" s="29" t="s">
        <v>806</v>
      </c>
      <c r="B21" s="135"/>
      <c r="C21" s="135"/>
      <c r="D21" s="135"/>
      <c r="E21" s="135" t="s">
        <v>881</v>
      </c>
      <c r="F21" s="243" t="s">
        <v>882</v>
      </c>
      <c r="G21" s="256">
        <v>25000</v>
      </c>
      <c r="H21" s="256">
        <v>25000</v>
      </c>
    </row>
    <row r="22" spans="1:8" s="17" customFormat="1" ht="15" customHeight="1">
      <c r="A22" s="460" t="s">
        <v>41</v>
      </c>
      <c r="B22" s="461"/>
      <c r="C22" s="461"/>
      <c r="D22" s="461"/>
      <c r="E22" s="461"/>
      <c r="F22" s="461"/>
      <c r="G22" s="225">
        <f>SUM(G23+G62+G112+G139)</f>
        <v>150638427</v>
      </c>
      <c r="H22" s="225">
        <f>SUM(H23+H62+H112+H139)</f>
        <v>202170000</v>
      </c>
    </row>
    <row r="23" spans="1:8" s="17" customFormat="1" ht="15" customHeight="1">
      <c r="A23" s="456" t="s">
        <v>42</v>
      </c>
      <c r="B23" s="457"/>
      <c r="C23" s="457"/>
      <c r="D23" s="457"/>
      <c r="E23" s="457"/>
      <c r="F23" s="457"/>
      <c r="G23" s="226">
        <f>SUM(G24+G38+G56)</f>
        <v>17205000</v>
      </c>
      <c r="H23" s="226">
        <f>SUM(H24+H38+H56)</f>
        <v>47100000</v>
      </c>
    </row>
    <row r="24" spans="1:8" s="17" customFormat="1" ht="15" customHeight="1">
      <c r="A24" s="493" t="s">
        <v>43</v>
      </c>
      <c r="B24" s="494"/>
      <c r="C24" s="494"/>
      <c r="D24" s="494"/>
      <c r="E24" s="494"/>
      <c r="F24" s="494"/>
      <c r="G24" s="257">
        <f>SUM(G27+G33)</f>
        <v>4555000</v>
      </c>
      <c r="H24" s="257">
        <f>SUM(H27+H33)</f>
        <v>3600000</v>
      </c>
    </row>
    <row r="25" spans="1:8" s="17" customFormat="1" ht="15" customHeight="1" thickBot="1">
      <c r="A25" s="444" t="s">
        <v>1295</v>
      </c>
      <c r="B25" s="445"/>
      <c r="C25" s="445"/>
      <c r="D25" s="445"/>
      <c r="E25" s="445"/>
      <c r="F25" s="445"/>
      <c r="G25" s="228"/>
      <c r="H25" s="228"/>
    </row>
    <row r="26" spans="1:8" s="17" customFormat="1" ht="15" customHeight="1">
      <c r="A26" s="74"/>
      <c r="B26" s="130">
        <v>3</v>
      </c>
      <c r="C26" s="134"/>
      <c r="D26" s="134"/>
      <c r="E26" s="134"/>
      <c r="F26" s="244" t="s">
        <v>1024</v>
      </c>
      <c r="G26" s="207"/>
      <c r="H26" s="207"/>
    </row>
    <row r="27" spans="1:8" s="17" customFormat="1" ht="15" customHeight="1">
      <c r="A27" s="74"/>
      <c r="B27" s="131"/>
      <c r="C27" s="25" t="s">
        <v>828</v>
      </c>
      <c r="D27" s="134"/>
      <c r="E27" s="134"/>
      <c r="F27" s="241" t="s">
        <v>829</v>
      </c>
      <c r="G27" s="103">
        <f>+G28+G31</f>
        <v>2075000</v>
      </c>
      <c r="H27" s="103">
        <f>+H28+H31</f>
        <v>2600000</v>
      </c>
    </row>
    <row r="28" spans="1:8" s="17" customFormat="1" ht="15" customHeight="1">
      <c r="A28" s="74"/>
      <c r="B28" s="131"/>
      <c r="C28" s="25"/>
      <c r="D28" s="20" t="s">
        <v>859</v>
      </c>
      <c r="E28" s="21"/>
      <c r="F28" s="242" t="s">
        <v>860</v>
      </c>
      <c r="G28" s="173">
        <f>SUM(G29:G30)</f>
        <v>1675000</v>
      </c>
      <c r="H28" s="173">
        <f>SUM(H29:H30)</f>
        <v>2200000</v>
      </c>
    </row>
    <row r="29" spans="1:8" s="17" customFormat="1" ht="15" customHeight="1">
      <c r="A29" s="74">
        <v>342</v>
      </c>
      <c r="B29" s="131"/>
      <c r="C29" s="25"/>
      <c r="D29" s="20"/>
      <c r="E29" s="21" t="s">
        <v>863</v>
      </c>
      <c r="F29" s="21" t="s">
        <v>87</v>
      </c>
      <c r="G29" s="210">
        <v>0</v>
      </c>
      <c r="H29" s="210">
        <v>1000000</v>
      </c>
    </row>
    <row r="30" spans="1:8" s="17" customFormat="1" ht="15" customHeight="1">
      <c r="A30" s="74">
        <v>343</v>
      </c>
      <c r="B30" s="131"/>
      <c r="C30" s="21"/>
      <c r="D30" s="21"/>
      <c r="E30" s="21" t="s">
        <v>870</v>
      </c>
      <c r="F30" s="243" t="s">
        <v>1507</v>
      </c>
      <c r="G30" s="97">
        <v>1675000</v>
      </c>
      <c r="H30" s="97">
        <v>1200000</v>
      </c>
    </row>
    <row r="31" spans="1:8" s="17" customFormat="1" ht="15" customHeight="1">
      <c r="A31" s="74"/>
      <c r="B31" s="131"/>
      <c r="C31" s="25"/>
      <c r="D31" s="129" t="s">
        <v>875</v>
      </c>
      <c r="E31" s="21"/>
      <c r="F31" s="242" t="s">
        <v>1005</v>
      </c>
      <c r="G31" s="173">
        <f>SUM(G32:G32)</f>
        <v>400000</v>
      </c>
      <c r="H31" s="173">
        <f>SUM(H32:H32)</f>
        <v>400000</v>
      </c>
    </row>
    <row r="32" spans="1:8" s="17" customFormat="1" ht="15" customHeight="1">
      <c r="A32" s="74">
        <v>344</v>
      </c>
      <c r="B32" s="131"/>
      <c r="C32" s="25"/>
      <c r="D32" s="129"/>
      <c r="E32" s="21" t="s">
        <v>883</v>
      </c>
      <c r="F32" s="243" t="s">
        <v>884</v>
      </c>
      <c r="G32" s="97">
        <v>400000</v>
      </c>
      <c r="H32" s="97">
        <v>400000</v>
      </c>
    </row>
    <row r="33" spans="1:8" s="17" customFormat="1" ht="15" customHeight="1">
      <c r="A33" s="74"/>
      <c r="B33" s="131"/>
      <c r="C33" s="66" t="s">
        <v>959</v>
      </c>
      <c r="D33" s="135"/>
      <c r="E33" s="135"/>
      <c r="F33" s="249" t="s">
        <v>960</v>
      </c>
      <c r="G33" s="103">
        <f>SUM(G34)</f>
        <v>2480000</v>
      </c>
      <c r="H33" s="103">
        <f>SUM(H34)</f>
        <v>1000000</v>
      </c>
    </row>
    <row r="34" spans="1:8" s="17" customFormat="1" ht="15" customHeight="1">
      <c r="A34" s="74"/>
      <c r="B34" s="131"/>
      <c r="C34" s="66"/>
      <c r="D34" s="129" t="s">
        <v>1027</v>
      </c>
      <c r="E34" s="66"/>
      <c r="F34" s="255" t="s">
        <v>976</v>
      </c>
      <c r="G34" s="173">
        <f>SUM(G35:G37)</f>
        <v>2480000</v>
      </c>
      <c r="H34" s="173">
        <f>SUM(H35:H37)</f>
        <v>1000000</v>
      </c>
    </row>
    <row r="35" spans="1:8" s="17" customFormat="1" ht="15" customHeight="1">
      <c r="A35" s="74"/>
      <c r="B35" s="131"/>
      <c r="C35" s="135"/>
      <c r="D35" s="135"/>
      <c r="E35" s="135" t="s">
        <v>1015</v>
      </c>
      <c r="F35" s="247" t="s">
        <v>324</v>
      </c>
      <c r="G35" s="97">
        <v>1000000</v>
      </c>
      <c r="H35" s="97">
        <v>0</v>
      </c>
    </row>
    <row r="36" spans="1:8" s="17" customFormat="1" ht="15" customHeight="1">
      <c r="A36" s="74">
        <v>345</v>
      </c>
      <c r="B36" s="131"/>
      <c r="C36" s="135"/>
      <c r="D36" s="135"/>
      <c r="E36" s="135" t="s">
        <v>1015</v>
      </c>
      <c r="F36" s="247" t="s">
        <v>461</v>
      </c>
      <c r="G36" s="97">
        <v>800000</v>
      </c>
      <c r="H36" s="97">
        <v>500000</v>
      </c>
    </row>
    <row r="37" spans="1:8" s="17" customFormat="1" ht="15" customHeight="1" thickBot="1">
      <c r="A37" s="74">
        <v>346</v>
      </c>
      <c r="B37" s="131"/>
      <c r="C37" s="135"/>
      <c r="D37" s="135"/>
      <c r="E37" s="135" t="s">
        <v>1015</v>
      </c>
      <c r="F37" s="247" t="s">
        <v>675</v>
      </c>
      <c r="G37" s="97">
        <v>680000</v>
      </c>
      <c r="H37" s="97">
        <v>500000</v>
      </c>
    </row>
    <row r="38" spans="1:8" s="17" customFormat="1" ht="15" customHeight="1">
      <c r="A38" s="491" t="s">
        <v>1122</v>
      </c>
      <c r="B38" s="492"/>
      <c r="C38" s="492"/>
      <c r="D38" s="492"/>
      <c r="E38" s="492"/>
      <c r="F38" s="492"/>
      <c r="G38" s="258">
        <f>SUM(G41+G45+G48+G53)</f>
        <v>11150000</v>
      </c>
      <c r="H38" s="258">
        <f>SUM(H41+H45+H48+H53)</f>
        <v>43050000</v>
      </c>
    </row>
    <row r="39" spans="1:8" s="62" customFormat="1" ht="15" customHeight="1" thickBot="1">
      <c r="A39" s="444" t="s">
        <v>1295</v>
      </c>
      <c r="B39" s="445"/>
      <c r="C39" s="445"/>
      <c r="D39" s="445"/>
      <c r="E39" s="445"/>
      <c r="F39" s="445"/>
      <c r="G39" s="228"/>
      <c r="H39" s="228"/>
    </row>
    <row r="40" spans="1:8" s="17" customFormat="1" ht="15" customHeight="1">
      <c r="A40" s="74"/>
      <c r="B40" s="130">
        <v>3</v>
      </c>
      <c r="C40" s="134"/>
      <c r="D40" s="134"/>
      <c r="E40" s="134"/>
      <c r="F40" s="244" t="s">
        <v>1024</v>
      </c>
      <c r="G40" s="207"/>
      <c r="H40" s="207"/>
    </row>
    <row r="41" spans="1:8" s="17" customFormat="1" ht="15" customHeight="1">
      <c r="A41" s="74"/>
      <c r="B41" s="131"/>
      <c r="C41" s="25" t="s">
        <v>828</v>
      </c>
      <c r="D41" s="134"/>
      <c r="E41" s="134"/>
      <c r="F41" s="241" t="s">
        <v>829</v>
      </c>
      <c r="G41" s="103">
        <f>+G42</f>
        <v>50000</v>
      </c>
      <c r="H41" s="103">
        <f>+H42</f>
        <v>50000</v>
      </c>
    </row>
    <row r="42" spans="1:8" s="17" customFormat="1" ht="15" customHeight="1">
      <c r="A42" s="74"/>
      <c r="B42" s="131"/>
      <c r="C42" s="25"/>
      <c r="D42" s="20" t="s">
        <v>859</v>
      </c>
      <c r="E42" s="21"/>
      <c r="F42" s="242" t="s">
        <v>860</v>
      </c>
      <c r="G42" s="173">
        <f>SUM(G43)</f>
        <v>50000</v>
      </c>
      <c r="H42" s="173">
        <f>SUM(H43)</f>
        <v>50000</v>
      </c>
    </row>
    <row r="43" spans="1:8" s="17" customFormat="1" ht="15" customHeight="1">
      <c r="A43" s="74">
        <v>347</v>
      </c>
      <c r="B43" s="131"/>
      <c r="C43" s="25"/>
      <c r="D43" s="20"/>
      <c r="E43" s="21" t="s">
        <v>863</v>
      </c>
      <c r="F43" s="243" t="s">
        <v>486</v>
      </c>
      <c r="G43" s="210">
        <v>50000</v>
      </c>
      <c r="H43" s="210">
        <v>50000</v>
      </c>
    </row>
    <row r="44" spans="1:8" s="17" customFormat="1" ht="15" customHeight="1">
      <c r="A44" s="171"/>
      <c r="B44" s="130">
        <v>4</v>
      </c>
      <c r="C44" s="135"/>
      <c r="D44" s="135"/>
      <c r="E44" s="135"/>
      <c r="F44" s="249" t="s">
        <v>1025</v>
      </c>
      <c r="G44" s="97"/>
      <c r="H44" s="97"/>
    </row>
    <row r="45" spans="1:8" s="17" customFormat="1" ht="15" customHeight="1">
      <c r="A45" s="171"/>
      <c r="B45" s="131"/>
      <c r="C45" s="66" t="s">
        <v>955</v>
      </c>
      <c r="D45" s="66"/>
      <c r="E45" s="66"/>
      <c r="F45" s="132" t="s">
        <v>408</v>
      </c>
      <c r="G45" s="103">
        <f>SUM(G46)</f>
        <v>6000000</v>
      </c>
      <c r="H45" s="103">
        <f>SUM(H46)</f>
        <v>10000000</v>
      </c>
    </row>
    <row r="46" spans="1:8" s="17" customFormat="1" ht="15" customHeight="1">
      <c r="A46" s="171"/>
      <c r="B46" s="131"/>
      <c r="C46" s="135"/>
      <c r="D46" s="129" t="s">
        <v>956</v>
      </c>
      <c r="E46" s="135"/>
      <c r="F46" s="255" t="s">
        <v>957</v>
      </c>
      <c r="G46" s="173">
        <f>SUM(G47:G47)</f>
        <v>6000000</v>
      </c>
      <c r="H46" s="173">
        <f>SUM(H47:H47)</f>
        <v>10000000</v>
      </c>
    </row>
    <row r="47" spans="1:8" s="17" customFormat="1" ht="15" customHeight="1">
      <c r="A47" s="171">
        <v>348</v>
      </c>
      <c r="B47" s="131"/>
      <c r="C47" s="135"/>
      <c r="D47" s="135"/>
      <c r="E47" s="135" t="s">
        <v>958</v>
      </c>
      <c r="F47" s="247" t="s">
        <v>630</v>
      </c>
      <c r="G47" s="97">
        <v>6000000</v>
      </c>
      <c r="H47" s="97">
        <v>10000000</v>
      </c>
    </row>
    <row r="48" spans="1:8" s="17" customFormat="1" ht="15" customHeight="1">
      <c r="A48" s="171"/>
      <c r="B48" s="131"/>
      <c r="C48" s="66" t="s">
        <v>959</v>
      </c>
      <c r="D48" s="135"/>
      <c r="E48" s="135"/>
      <c r="F48" s="249" t="s">
        <v>960</v>
      </c>
      <c r="G48" s="103">
        <f>SUM(G51+G49)</f>
        <v>1700000</v>
      </c>
      <c r="H48" s="103">
        <f>SUM(H51+H49)</f>
        <v>1000000</v>
      </c>
    </row>
    <row r="49" spans="1:8" s="17" customFormat="1" ht="15" customHeight="1">
      <c r="A49" s="171"/>
      <c r="B49" s="131"/>
      <c r="C49" s="66"/>
      <c r="D49" s="129" t="s">
        <v>967</v>
      </c>
      <c r="E49" s="129"/>
      <c r="F49" s="242" t="s">
        <v>968</v>
      </c>
      <c r="G49" s="173">
        <f>SUM(G50)</f>
        <v>100000</v>
      </c>
      <c r="H49" s="173">
        <f>SUM(H50)</f>
        <v>400000</v>
      </c>
    </row>
    <row r="50" spans="1:8" s="17" customFormat="1" ht="15" customHeight="1">
      <c r="A50" s="171">
        <v>349</v>
      </c>
      <c r="B50" s="131"/>
      <c r="C50" s="66"/>
      <c r="D50" s="135"/>
      <c r="E50" s="135" t="s">
        <v>975</v>
      </c>
      <c r="F50" s="243" t="s">
        <v>328</v>
      </c>
      <c r="G50" s="97">
        <v>100000</v>
      </c>
      <c r="H50" s="97">
        <v>400000</v>
      </c>
    </row>
    <row r="51" spans="1:8" s="17" customFormat="1" ht="15" customHeight="1">
      <c r="A51" s="74"/>
      <c r="B51" s="129"/>
      <c r="C51" s="66"/>
      <c r="D51" s="129" t="s">
        <v>1027</v>
      </c>
      <c r="E51" s="66"/>
      <c r="F51" s="255" t="s">
        <v>976</v>
      </c>
      <c r="G51" s="173">
        <f>SUM(G52)</f>
        <v>1600000</v>
      </c>
      <c r="H51" s="173">
        <f>SUM(H52)</f>
        <v>600000</v>
      </c>
    </row>
    <row r="52" spans="1:8" s="17" customFormat="1" ht="32.25" customHeight="1">
      <c r="A52" s="74">
        <v>350</v>
      </c>
      <c r="B52" s="129"/>
      <c r="C52" s="66"/>
      <c r="D52" s="135"/>
      <c r="E52" s="135" t="s">
        <v>1015</v>
      </c>
      <c r="F52" s="248" t="s">
        <v>631</v>
      </c>
      <c r="G52" s="97">
        <v>1600000</v>
      </c>
      <c r="H52" s="97">
        <v>600000</v>
      </c>
    </row>
    <row r="53" spans="1:8" s="17" customFormat="1" ht="15" customHeight="1">
      <c r="A53" s="74"/>
      <c r="B53" s="129"/>
      <c r="C53" s="66" t="s">
        <v>1006</v>
      </c>
      <c r="D53" s="135"/>
      <c r="E53" s="135"/>
      <c r="F53" s="241" t="s">
        <v>1302</v>
      </c>
      <c r="G53" s="209">
        <f>SUM(G54)</f>
        <v>3400000</v>
      </c>
      <c r="H53" s="209">
        <f>SUM(H54)</f>
        <v>32000000</v>
      </c>
    </row>
    <row r="54" spans="1:8" s="17" customFormat="1" ht="15" customHeight="1">
      <c r="A54" s="74"/>
      <c r="B54" s="129"/>
      <c r="C54" s="66"/>
      <c r="D54" s="129" t="s">
        <v>1313</v>
      </c>
      <c r="E54" s="129"/>
      <c r="F54" s="242" t="s">
        <v>1314</v>
      </c>
      <c r="G54" s="206">
        <f>SUM(G55)</f>
        <v>3400000</v>
      </c>
      <c r="H54" s="206">
        <f>SUM(H55)</f>
        <v>32000000</v>
      </c>
    </row>
    <row r="55" spans="1:8" s="17" customFormat="1" ht="33" customHeight="1" thickBot="1">
      <c r="A55" s="167">
        <v>351</v>
      </c>
      <c r="B55" s="166"/>
      <c r="C55" s="140"/>
      <c r="D55" s="141"/>
      <c r="E55" s="141" t="s">
        <v>1319</v>
      </c>
      <c r="F55" s="251" t="s">
        <v>632</v>
      </c>
      <c r="G55" s="186">
        <v>3400000</v>
      </c>
      <c r="H55" s="186">
        <v>32000000</v>
      </c>
    </row>
    <row r="56" spans="1:8" s="17" customFormat="1" ht="15.75">
      <c r="A56" s="497" t="s">
        <v>44</v>
      </c>
      <c r="B56" s="498"/>
      <c r="C56" s="498"/>
      <c r="D56" s="498"/>
      <c r="E56" s="498"/>
      <c r="F56" s="498"/>
      <c r="G56" s="231">
        <f>SUM(G59)</f>
        <v>1500000</v>
      </c>
      <c r="H56" s="231">
        <f>SUM(H59)</f>
        <v>450000</v>
      </c>
    </row>
    <row r="57" spans="1:8" s="17" customFormat="1" ht="15" customHeight="1" thickBot="1">
      <c r="A57" s="444" t="s">
        <v>1295</v>
      </c>
      <c r="B57" s="445"/>
      <c r="C57" s="445"/>
      <c r="D57" s="445"/>
      <c r="E57" s="445"/>
      <c r="F57" s="445"/>
      <c r="G57" s="234"/>
      <c r="H57" s="234"/>
    </row>
    <row r="58" spans="1:8" s="17" customFormat="1" ht="15" customHeight="1">
      <c r="A58" s="74"/>
      <c r="B58" s="130">
        <v>4</v>
      </c>
      <c r="C58" s="135"/>
      <c r="D58" s="135"/>
      <c r="E58" s="135"/>
      <c r="F58" s="249" t="s">
        <v>1025</v>
      </c>
      <c r="G58" s="97"/>
      <c r="H58" s="97"/>
    </row>
    <row r="59" spans="1:8" s="17" customFormat="1" ht="15" customHeight="1">
      <c r="A59" s="74"/>
      <c r="B59" s="131"/>
      <c r="C59" s="66" t="s">
        <v>959</v>
      </c>
      <c r="D59" s="66"/>
      <c r="E59" s="66"/>
      <c r="F59" s="259" t="s">
        <v>960</v>
      </c>
      <c r="G59" s="103">
        <f>SUM(G60)</f>
        <v>1500000</v>
      </c>
      <c r="H59" s="103">
        <f>SUM(H60)</f>
        <v>450000</v>
      </c>
    </row>
    <row r="60" spans="1:8" s="17" customFormat="1" ht="15" customHeight="1">
      <c r="A60" s="74"/>
      <c r="B60" s="131"/>
      <c r="C60" s="129"/>
      <c r="D60" s="129" t="s">
        <v>961</v>
      </c>
      <c r="E60" s="129"/>
      <c r="F60" s="255" t="s">
        <v>962</v>
      </c>
      <c r="G60" s="173">
        <f>SUM(G61)</f>
        <v>1500000</v>
      </c>
      <c r="H60" s="173">
        <f>SUM(H61)</f>
        <v>450000</v>
      </c>
    </row>
    <row r="61" spans="1:8" s="17" customFormat="1" ht="15" customHeight="1" thickBot="1">
      <c r="A61" s="167">
        <v>352</v>
      </c>
      <c r="B61" s="168"/>
      <c r="C61" s="141"/>
      <c r="D61" s="141"/>
      <c r="E61" s="141" t="s">
        <v>964</v>
      </c>
      <c r="F61" s="260" t="s">
        <v>1026</v>
      </c>
      <c r="G61" s="186">
        <v>1500000</v>
      </c>
      <c r="H61" s="186">
        <v>450000</v>
      </c>
    </row>
    <row r="62" spans="1:8" s="17" customFormat="1" ht="15.75">
      <c r="A62" s="460" t="s">
        <v>46</v>
      </c>
      <c r="B62" s="461"/>
      <c r="C62" s="461"/>
      <c r="D62" s="461"/>
      <c r="E62" s="461"/>
      <c r="F62" s="461"/>
      <c r="G62" s="225">
        <f>SUM(G63)</f>
        <v>78218300</v>
      </c>
      <c r="H62" s="225">
        <f>SUM(H63)</f>
        <v>99496000</v>
      </c>
    </row>
    <row r="63" spans="1:8" s="89" customFormat="1" ht="15.75">
      <c r="A63" s="447" t="s">
        <v>1124</v>
      </c>
      <c r="B63" s="448"/>
      <c r="C63" s="448"/>
      <c r="D63" s="448"/>
      <c r="E63" s="448"/>
      <c r="F63" s="448"/>
      <c r="G63" s="227">
        <f>SUM(G66+G77+G70+G109)</f>
        <v>78218300</v>
      </c>
      <c r="H63" s="227">
        <f>SUM(H66+H77+H70+H109)</f>
        <v>99496000</v>
      </c>
    </row>
    <row r="64" spans="1:8" s="17" customFormat="1" ht="18" customHeight="1" thickBot="1">
      <c r="A64" s="444" t="s">
        <v>58</v>
      </c>
      <c r="B64" s="445"/>
      <c r="C64" s="445"/>
      <c r="D64" s="445"/>
      <c r="E64" s="445"/>
      <c r="F64" s="445"/>
      <c r="G64" s="252"/>
      <c r="H64" s="252"/>
    </row>
    <row r="65" spans="1:8" s="17" customFormat="1" ht="15" customHeight="1">
      <c r="A65" s="43"/>
      <c r="B65" s="25" t="s">
        <v>1002</v>
      </c>
      <c r="C65" s="25"/>
      <c r="D65" s="134"/>
      <c r="E65" s="134"/>
      <c r="F65" s="244" t="s">
        <v>1018</v>
      </c>
      <c r="G65" s="103"/>
      <c r="H65" s="103"/>
    </row>
    <row r="66" spans="1:8" s="17" customFormat="1" ht="15" customHeight="1">
      <c r="A66" s="43"/>
      <c r="B66" s="134"/>
      <c r="C66" s="25" t="s">
        <v>828</v>
      </c>
      <c r="D66" s="134"/>
      <c r="E66" s="134"/>
      <c r="F66" s="241" t="s">
        <v>829</v>
      </c>
      <c r="G66" s="103">
        <f>+G67</f>
        <v>250000</v>
      </c>
      <c r="H66" s="103">
        <f>+H67</f>
        <v>250000</v>
      </c>
    </row>
    <row r="67" spans="1:8" s="17" customFormat="1" ht="15.75">
      <c r="A67" s="43"/>
      <c r="B67" s="134"/>
      <c r="C67" s="25"/>
      <c r="D67" s="129" t="s">
        <v>875</v>
      </c>
      <c r="E67" s="21"/>
      <c r="F67" s="242" t="s">
        <v>1005</v>
      </c>
      <c r="G67" s="173">
        <f>SUM(G68)</f>
        <v>250000</v>
      </c>
      <c r="H67" s="173">
        <f>SUM(H68)</f>
        <v>250000</v>
      </c>
    </row>
    <row r="68" spans="1:8" s="17" customFormat="1" ht="16.5" customHeight="1" thickBot="1">
      <c r="A68" s="185" t="s">
        <v>358</v>
      </c>
      <c r="B68" s="32"/>
      <c r="C68" s="32"/>
      <c r="D68" s="32"/>
      <c r="E68" s="32" t="s">
        <v>883</v>
      </c>
      <c r="F68" s="251" t="s">
        <v>884</v>
      </c>
      <c r="G68" s="186">
        <v>250000</v>
      </c>
      <c r="H68" s="186">
        <v>250000</v>
      </c>
    </row>
    <row r="69" spans="1:8" s="22" customFormat="1" ht="15.75">
      <c r="A69" s="57"/>
      <c r="B69" s="66" t="s">
        <v>1003</v>
      </c>
      <c r="C69" s="66"/>
      <c r="D69" s="66"/>
      <c r="E69" s="135"/>
      <c r="F69" s="249" t="s">
        <v>1025</v>
      </c>
      <c r="G69" s="97"/>
      <c r="H69" s="97"/>
    </row>
    <row r="70" spans="1:8" s="22" customFormat="1" ht="15.75">
      <c r="A70" s="57"/>
      <c r="B70" s="66"/>
      <c r="C70" s="66" t="s">
        <v>955</v>
      </c>
      <c r="D70" s="66"/>
      <c r="E70" s="66"/>
      <c r="F70" s="132" t="s">
        <v>408</v>
      </c>
      <c r="G70" s="209">
        <f>SUM(G74+G71)</f>
        <v>10500000</v>
      </c>
      <c r="H70" s="209">
        <f>SUM(H74+H71)</f>
        <v>11365000</v>
      </c>
    </row>
    <row r="71" spans="1:8" s="22" customFormat="1" ht="15.75">
      <c r="A71" s="57"/>
      <c r="B71" s="66"/>
      <c r="C71" s="66"/>
      <c r="D71" s="129" t="s">
        <v>956</v>
      </c>
      <c r="E71" s="135"/>
      <c r="F71" s="255" t="s">
        <v>957</v>
      </c>
      <c r="G71" s="173">
        <f>SUM(G72:G73)</f>
        <v>6300000</v>
      </c>
      <c r="H71" s="173">
        <f>SUM(H72:H73)</f>
        <v>7000000</v>
      </c>
    </row>
    <row r="72" spans="1:8" s="22" customFormat="1" ht="15.75">
      <c r="A72" s="57" t="s">
        <v>359</v>
      </c>
      <c r="B72" s="66"/>
      <c r="C72" s="66"/>
      <c r="D72" s="135"/>
      <c r="E72" s="135" t="s">
        <v>958</v>
      </c>
      <c r="F72" s="247" t="s">
        <v>533</v>
      </c>
      <c r="G72" s="97">
        <v>3000000</v>
      </c>
      <c r="H72" s="97">
        <v>5000000</v>
      </c>
    </row>
    <row r="73" spans="1:8" s="22" customFormat="1" ht="15.75">
      <c r="A73" s="57" t="s">
        <v>360</v>
      </c>
      <c r="B73" s="66"/>
      <c r="C73" s="66"/>
      <c r="D73" s="135"/>
      <c r="E73" s="135" t="s">
        <v>958</v>
      </c>
      <c r="F73" s="247" t="s">
        <v>88</v>
      </c>
      <c r="G73" s="97">
        <v>3300000</v>
      </c>
      <c r="H73" s="97">
        <v>2000000</v>
      </c>
    </row>
    <row r="74" spans="1:8" s="22" customFormat="1" ht="15.75">
      <c r="A74" s="57"/>
      <c r="B74" s="66"/>
      <c r="C74" s="129"/>
      <c r="D74" s="129" t="s">
        <v>477</v>
      </c>
      <c r="E74" s="129"/>
      <c r="F74" s="255" t="s">
        <v>478</v>
      </c>
      <c r="G74" s="206">
        <f>SUM(G75:G76)</f>
        <v>4200000</v>
      </c>
      <c r="H74" s="206">
        <f>SUM(H75:H76)</f>
        <v>4365000</v>
      </c>
    </row>
    <row r="75" spans="1:8" s="22" customFormat="1" ht="15.75">
      <c r="A75" s="57" t="s">
        <v>361</v>
      </c>
      <c r="B75" s="66"/>
      <c r="C75" s="135"/>
      <c r="D75" s="135"/>
      <c r="E75" s="135" t="s">
        <v>571</v>
      </c>
      <c r="F75" s="247" t="s">
        <v>572</v>
      </c>
      <c r="G75" s="97">
        <v>200000</v>
      </c>
      <c r="H75" s="97">
        <v>200000</v>
      </c>
    </row>
    <row r="76" spans="1:8" s="22" customFormat="1" ht="15.75">
      <c r="A76" s="57" t="s">
        <v>362</v>
      </c>
      <c r="B76" s="66"/>
      <c r="C76" s="66"/>
      <c r="D76" s="66"/>
      <c r="E76" s="135" t="s">
        <v>571</v>
      </c>
      <c r="F76" s="247" t="s">
        <v>590</v>
      </c>
      <c r="G76" s="97">
        <v>4000000</v>
      </c>
      <c r="H76" s="97">
        <v>4165000</v>
      </c>
    </row>
    <row r="77" spans="1:8" ht="15.75">
      <c r="A77" s="108"/>
      <c r="B77" s="66"/>
      <c r="C77" s="66" t="s">
        <v>959</v>
      </c>
      <c r="D77" s="66"/>
      <c r="E77" s="66"/>
      <c r="F77" s="259" t="s">
        <v>960</v>
      </c>
      <c r="G77" s="103">
        <f>+G78+G105</f>
        <v>67288300</v>
      </c>
      <c r="H77" s="103">
        <f>+H78+H105</f>
        <v>87881000</v>
      </c>
    </row>
    <row r="78" spans="1:8" s="23" customFormat="1" ht="15.75">
      <c r="A78" s="64"/>
      <c r="B78" s="129"/>
      <c r="C78" s="129"/>
      <c r="D78" s="129" t="s">
        <v>961</v>
      </c>
      <c r="E78" s="129"/>
      <c r="F78" s="255" t="s">
        <v>962</v>
      </c>
      <c r="G78" s="173">
        <f>SUM(G79:G104)</f>
        <v>66399100</v>
      </c>
      <c r="H78" s="173">
        <f>SUM(H79:H104)</f>
        <v>86431000</v>
      </c>
    </row>
    <row r="79" spans="1:8" s="23" customFormat="1" ht="15.75">
      <c r="A79" s="57" t="s">
        <v>363</v>
      </c>
      <c r="B79" s="135"/>
      <c r="C79" s="135"/>
      <c r="D79" s="135"/>
      <c r="E79" s="135" t="s">
        <v>963</v>
      </c>
      <c r="F79" s="247" t="s">
        <v>652</v>
      </c>
      <c r="G79" s="261">
        <v>3000000</v>
      </c>
      <c r="H79" s="261">
        <v>2500000</v>
      </c>
    </row>
    <row r="80" spans="1:8" s="23" customFormat="1" ht="15.75">
      <c r="A80" s="57"/>
      <c r="B80" s="135"/>
      <c r="C80" s="135"/>
      <c r="D80" s="135"/>
      <c r="E80" s="135" t="s">
        <v>965</v>
      </c>
      <c r="F80" s="248" t="s">
        <v>718</v>
      </c>
      <c r="G80" s="97">
        <v>23749100</v>
      </c>
      <c r="H80" s="97">
        <v>0</v>
      </c>
    </row>
    <row r="81" spans="1:8" s="23" customFormat="1" ht="31.5">
      <c r="A81" s="57" t="s">
        <v>364</v>
      </c>
      <c r="B81" s="135"/>
      <c r="C81" s="135"/>
      <c r="D81" s="135"/>
      <c r="E81" s="135" t="s">
        <v>965</v>
      </c>
      <c r="F81" s="248" t="s">
        <v>1292</v>
      </c>
      <c r="G81" s="97">
        <v>0</v>
      </c>
      <c r="H81" s="97">
        <v>700000</v>
      </c>
    </row>
    <row r="82" spans="1:8" s="23" customFormat="1" ht="31.5">
      <c r="A82" s="57" t="s">
        <v>365</v>
      </c>
      <c r="B82" s="135"/>
      <c r="C82" s="135"/>
      <c r="D82" s="135"/>
      <c r="E82" s="135" t="s">
        <v>965</v>
      </c>
      <c r="F82" s="248" t="s">
        <v>89</v>
      </c>
      <c r="G82" s="97">
        <v>0</v>
      </c>
      <c r="H82" s="97">
        <v>4330000</v>
      </c>
    </row>
    <row r="83" spans="1:8" s="23" customFormat="1" ht="31.5">
      <c r="A83" s="57" t="s">
        <v>366</v>
      </c>
      <c r="B83" s="135"/>
      <c r="C83" s="135"/>
      <c r="D83" s="135"/>
      <c r="E83" s="135" t="s">
        <v>965</v>
      </c>
      <c r="F83" s="248" t="s">
        <v>1536</v>
      </c>
      <c r="G83" s="97">
        <v>0</v>
      </c>
      <c r="H83" s="97">
        <v>17500000</v>
      </c>
    </row>
    <row r="84" spans="1:8" s="23" customFormat="1" ht="31.5">
      <c r="A84" s="57" t="s">
        <v>367</v>
      </c>
      <c r="B84" s="135"/>
      <c r="C84" s="135"/>
      <c r="D84" s="135"/>
      <c r="E84" s="135" t="s">
        <v>965</v>
      </c>
      <c r="F84" s="352" t="s">
        <v>85</v>
      </c>
      <c r="G84" s="97">
        <v>0</v>
      </c>
      <c r="H84" s="97">
        <v>10670000</v>
      </c>
    </row>
    <row r="85" spans="1:8" s="23" customFormat="1" ht="31.5">
      <c r="A85" s="57" t="s">
        <v>603</v>
      </c>
      <c r="B85" s="135"/>
      <c r="C85" s="135"/>
      <c r="D85" s="135"/>
      <c r="E85" s="135" t="s">
        <v>965</v>
      </c>
      <c r="F85" s="248" t="s">
        <v>90</v>
      </c>
      <c r="G85" s="97"/>
      <c r="H85" s="97">
        <v>350000</v>
      </c>
    </row>
    <row r="86" spans="1:8" s="23" customFormat="1" ht="31.5">
      <c r="A86" s="57" t="s">
        <v>368</v>
      </c>
      <c r="B86" s="135"/>
      <c r="C86" s="135"/>
      <c r="D86" s="135"/>
      <c r="E86" s="135" t="s">
        <v>965</v>
      </c>
      <c r="F86" s="248" t="s">
        <v>91</v>
      </c>
      <c r="G86" s="97">
        <v>0</v>
      </c>
      <c r="H86" s="97">
        <v>13950000</v>
      </c>
    </row>
    <row r="87" spans="1:8" s="23" customFormat="1" ht="47.25">
      <c r="A87" s="57" t="s">
        <v>369</v>
      </c>
      <c r="B87" s="135"/>
      <c r="C87" s="135"/>
      <c r="D87" s="135"/>
      <c r="E87" s="135" t="s">
        <v>965</v>
      </c>
      <c r="F87" s="248" t="s">
        <v>84</v>
      </c>
      <c r="G87" s="97">
        <v>0</v>
      </c>
      <c r="H87" s="97">
        <v>3500000</v>
      </c>
    </row>
    <row r="88" spans="1:9" s="23" customFormat="1" ht="47.25">
      <c r="A88" s="57" t="s">
        <v>370</v>
      </c>
      <c r="B88" s="135"/>
      <c r="C88" s="135"/>
      <c r="D88" s="135"/>
      <c r="E88" s="135" t="s">
        <v>965</v>
      </c>
      <c r="F88" s="352" t="s">
        <v>86</v>
      </c>
      <c r="G88" s="97">
        <v>0</v>
      </c>
      <c r="H88" s="97">
        <v>2981000</v>
      </c>
      <c r="I88" s="356"/>
    </row>
    <row r="89" spans="1:8" s="23" customFormat="1" ht="31.5">
      <c r="A89" s="57" t="s">
        <v>371</v>
      </c>
      <c r="B89" s="135"/>
      <c r="C89" s="135"/>
      <c r="D89" s="135"/>
      <c r="E89" s="135" t="s">
        <v>965</v>
      </c>
      <c r="F89" s="352" t="s">
        <v>51</v>
      </c>
      <c r="G89" s="97">
        <v>5500000</v>
      </c>
      <c r="H89" s="97">
        <v>8000000</v>
      </c>
    </row>
    <row r="90" spans="1:8" s="23" customFormat="1" ht="31.5">
      <c r="A90" s="57" t="s">
        <v>372</v>
      </c>
      <c r="B90" s="135"/>
      <c r="C90" s="135"/>
      <c r="D90" s="135"/>
      <c r="E90" s="135" t="s">
        <v>965</v>
      </c>
      <c r="F90" s="248" t="s">
        <v>456</v>
      </c>
      <c r="G90" s="97">
        <v>1000000</v>
      </c>
      <c r="H90" s="97">
        <v>500000</v>
      </c>
    </row>
    <row r="91" spans="1:8" s="23" customFormat="1" ht="15.75">
      <c r="A91" s="57" t="s">
        <v>373</v>
      </c>
      <c r="B91" s="135"/>
      <c r="C91" s="135"/>
      <c r="D91" s="135"/>
      <c r="E91" s="135" t="s">
        <v>965</v>
      </c>
      <c r="F91" s="248" t="s">
        <v>1195</v>
      </c>
      <c r="G91" s="97">
        <v>0</v>
      </c>
      <c r="H91" s="97">
        <v>300000</v>
      </c>
    </row>
    <row r="92" spans="1:8" s="23" customFormat="1" ht="15.75">
      <c r="A92" s="57"/>
      <c r="B92" s="135"/>
      <c r="C92" s="135"/>
      <c r="D92" s="135"/>
      <c r="E92" s="135" t="s">
        <v>966</v>
      </c>
      <c r="F92" s="352" t="s">
        <v>647</v>
      </c>
      <c r="G92" s="97">
        <v>24100000</v>
      </c>
      <c r="H92" s="97">
        <v>0</v>
      </c>
    </row>
    <row r="93" spans="1:8" s="23" customFormat="1" ht="15.75">
      <c r="A93" s="57" t="s">
        <v>374</v>
      </c>
      <c r="B93" s="135"/>
      <c r="C93" s="135"/>
      <c r="D93" s="135"/>
      <c r="E93" s="135" t="s">
        <v>966</v>
      </c>
      <c r="F93" s="352" t="s">
        <v>1532</v>
      </c>
      <c r="G93" s="97">
        <v>0</v>
      </c>
      <c r="H93" s="97">
        <v>2000000</v>
      </c>
    </row>
    <row r="94" spans="1:8" s="23" customFormat="1" ht="15.75">
      <c r="A94" s="57" t="s">
        <v>179</v>
      </c>
      <c r="B94" s="135"/>
      <c r="C94" s="135"/>
      <c r="D94" s="135"/>
      <c r="E94" s="135" t="s">
        <v>966</v>
      </c>
      <c r="F94" s="352" t="s">
        <v>1533</v>
      </c>
      <c r="G94" s="97">
        <v>0</v>
      </c>
      <c r="H94" s="97">
        <v>6250000</v>
      </c>
    </row>
    <row r="95" spans="1:8" s="23" customFormat="1" ht="30.75" customHeight="1">
      <c r="A95" s="57" t="s">
        <v>945</v>
      </c>
      <c r="B95" s="135"/>
      <c r="C95" s="135"/>
      <c r="D95" s="135"/>
      <c r="E95" s="135" t="s">
        <v>966</v>
      </c>
      <c r="F95" s="352" t="s">
        <v>711</v>
      </c>
      <c r="G95" s="97">
        <v>0</v>
      </c>
      <c r="H95" s="97">
        <v>2250000</v>
      </c>
    </row>
    <row r="96" spans="1:8" s="23" customFormat="1" ht="31.5">
      <c r="A96" s="57" t="s">
        <v>180</v>
      </c>
      <c r="B96" s="135"/>
      <c r="C96" s="135"/>
      <c r="D96" s="135"/>
      <c r="E96" s="135" t="s">
        <v>966</v>
      </c>
      <c r="F96" s="352" t="s">
        <v>1534</v>
      </c>
      <c r="G96" s="97">
        <v>0</v>
      </c>
      <c r="H96" s="97">
        <v>600000</v>
      </c>
    </row>
    <row r="97" spans="1:8" s="23" customFormat="1" ht="15.75">
      <c r="A97" s="57" t="s">
        <v>466</v>
      </c>
      <c r="B97" s="135"/>
      <c r="C97" s="135"/>
      <c r="D97" s="135"/>
      <c r="E97" s="135" t="s">
        <v>966</v>
      </c>
      <c r="F97" s="352" t="s">
        <v>1535</v>
      </c>
      <c r="G97" s="97">
        <v>0</v>
      </c>
      <c r="H97" s="97">
        <v>500000</v>
      </c>
    </row>
    <row r="98" spans="1:8" s="23" customFormat="1" ht="15.75">
      <c r="A98" s="57" t="s">
        <v>467</v>
      </c>
      <c r="B98" s="135"/>
      <c r="C98" s="135"/>
      <c r="D98" s="135"/>
      <c r="E98" s="135" t="s">
        <v>966</v>
      </c>
      <c r="F98" s="352" t="s">
        <v>45</v>
      </c>
      <c r="G98" s="97">
        <v>0</v>
      </c>
      <c r="H98" s="97">
        <v>400000</v>
      </c>
    </row>
    <row r="99" spans="1:8" s="23" customFormat="1" ht="15.75">
      <c r="A99" s="57"/>
      <c r="B99" s="135"/>
      <c r="C99" s="135"/>
      <c r="D99" s="135"/>
      <c r="E99" s="135" t="s">
        <v>966</v>
      </c>
      <c r="F99" s="248" t="s">
        <v>93</v>
      </c>
      <c r="G99" s="97">
        <v>500000</v>
      </c>
      <c r="H99" s="97">
        <v>0</v>
      </c>
    </row>
    <row r="100" spans="1:8" s="23" customFormat="1" ht="15.75">
      <c r="A100" s="57" t="s">
        <v>468</v>
      </c>
      <c r="B100" s="135"/>
      <c r="C100" s="135"/>
      <c r="D100" s="135"/>
      <c r="E100" s="135" t="s">
        <v>966</v>
      </c>
      <c r="F100" s="248" t="s">
        <v>633</v>
      </c>
      <c r="G100" s="97">
        <v>1000000</v>
      </c>
      <c r="H100" s="97">
        <v>1250000</v>
      </c>
    </row>
    <row r="101" spans="1:8" s="23" customFormat="1" ht="31.5">
      <c r="A101" s="57" t="s">
        <v>469</v>
      </c>
      <c r="B101" s="135"/>
      <c r="C101" s="135"/>
      <c r="D101" s="135"/>
      <c r="E101" s="135" t="s">
        <v>966</v>
      </c>
      <c r="F101" s="248" t="s">
        <v>701</v>
      </c>
      <c r="G101" s="97">
        <v>6500000</v>
      </c>
      <c r="H101" s="97">
        <v>7000000</v>
      </c>
    </row>
    <row r="102" spans="1:8" s="23" customFormat="1" ht="15.75">
      <c r="A102" s="57"/>
      <c r="B102" s="135"/>
      <c r="C102" s="135"/>
      <c r="D102" s="135"/>
      <c r="E102" s="135" t="s">
        <v>966</v>
      </c>
      <c r="F102" s="248" t="s">
        <v>457</v>
      </c>
      <c r="G102" s="97">
        <v>850000</v>
      </c>
      <c r="H102" s="97">
        <v>0</v>
      </c>
    </row>
    <row r="103" spans="1:8" s="23" customFormat="1" ht="15.75">
      <c r="A103" s="57" t="s">
        <v>505</v>
      </c>
      <c r="B103" s="135"/>
      <c r="C103" s="135"/>
      <c r="D103" s="135"/>
      <c r="E103" s="135" t="s">
        <v>966</v>
      </c>
      <c r="F103" s="248" t="s">
        <v>451</v>
      </c>
      <c r="G103" s="97">
        <v>200000</v>
      </c>
      <c r="H103" s="97">
        <v>500000</v>
      </c>
    </row>
    <row r="104" spans="1:8" s="23" customFormat="1" ht="15.75">
      <c r="A104" s="57" t="s">
        <v>508</v>
      </c>
      <c r="B104" s="135"/>
      <c r="C104" s="135"/>
      <c r="D104" s="325"/>
      <c r="E104" s="135" t="s">
        <v>966</v>
      </c>
      <c r="F104" s="248" t="s">
        <v>638</v>
      </c>
      <c r="G104" s="97">
        <v>0</v>
      </c>
      <c r="H104" s="97">
        <v>400000</v>
      </c>
    </row>
    <row r="105" spans="1:8" s="23" customFormat="1" ht="15.75">
      <c r="A105" s="57"/>
      <c r="B105" s="135"/>
      <c r="C105" s="135"/>
      <c r="D105" s="178" t="s">
        <v>1027</v>
      </c>
      <c r="E105" s="66"/>
      <c r="F105" s="246" t="s">
        <v>976</v>
      </c>
      <c r="G105" s="173">
        <f>SUM(G106:G108)</f>
        <v>889200</v>
      </c>
      <c r="H105" s="173">
        <f>SUM(H106:H108)</f>
        <v>1450000</v>
      </c>
    </row>
    <row r="106" spans="1:8" s="23" customFormat="1" ht="31.5">
      <c r="A106" s="57"/>
      <c r="B106" s="135"/>
      <c r="C106" s="135"/>
      <c r="D106" s="177"/>
      <c r="E106" s="135" t="s">
        <v>1015</v>
      </c>
      <c r="F106" s="248" t="s">
        <v>547</v>
      </c>
      <c r="G106" s="97">
        <v>889200</v>
      </c>
      <c r="H106" s="97">
        <v>0</v>
      </c>
    </row>
    <row r="107" spans="1:8" ht="31.5">
      <c r="A107" s="57" t="s">
        <v>549</v>
      </c>
      <c r="B107" s="131"/>
      <c r="C107" s="135"/>
      <c r="D107" s="135"/>
      <c r="E107" s="135" t="s">
        <v>1015</v>
      </c>
      <c r="F107" s="248" t="s">
        <v>1291</v>
      </c>
      <c r="G107" s="97">
        <v>0</v>
      </c>
      <c r="H107" s="97">
        <v>1100000</v>
      </c>
    </row>
    <row r="108" spans="1:8" ht="31.5">
      <c r="A108" s="57" t="s">
        <v>949</v>
      </c>
      <c r="B108" s="131"/>
      <c r="C108" s="135"/>
      <c r="D108" s="135"/>
      <c r="E108" s="135" t="s">
        <v>1015</v>
      </c>
      <c r="F108" s="248" t="s">
        <v>703</v>
      </c>
      <c r="G108" s="97">
        <v>0</v>
      </c>
      <c r="H108" s="97">
        <v>350000</v>
      </c>
    </row>
    <row r="109" spans="1:8" s="23" customFormat="1" ht="15.75">
      <c r="A109" s="57"/>
      <c r="B109" s="135"/>
      <c r="C109" s="66" t="s">
        <v>1006</v>
      </c>
      <c r="D109" s="135"/>
      <c r="E109" s="135"/>
      <c r="F109" s="241" t="s">
        <v>1302</v>
      </c>
      <c r="G109" s="209">
        <f>SUM(G110)</f>
        <v>180000</v>
      </c>
      <c r="H109" s="209">
        <f>SUM(H110)</f>
        <v>0</v>
      </c>
    </row>
    <row r="110" spans="1:8" s="23" customFormat="1" ht="15.75">
      <c r="A110" s="57"/>
      <c r="B110" s="135"/>
      <c r="C110" s="135"/>
      <c r="D110" s="129" t="s">
        <v>1313</v>
      </c>
      <c r="E110" s="129"/>
      <c r="F110" s="242" t="s">
        <v>1314</v>
      </c>
      <c r="G110" s="206">
        <f>SUM(G111)</f>
        <v>180000</v>
      </c>
      <c r="H110" s="206">
        <f>SUM(H111)</f>
        <v>0</v>
      </c>
    </row>
    <row r="111" spans="1:8" s="23" customFormat="1" ht="16.5" thickBot="1">
      <c r="A111" s="77"/>
      <c r="B111" s="141"/>
      <c r="C111" s="141"/>
      <c r="D111" s="141"/>
      <c r="E111" s="141" t="s">
        <v>1319</v>
      </c>
      <c r="F111" s="251" t="s">
        <v>506</v>
      </c>
      <c r="G111" s="262">
        <v>180000</v>
      </c>
      <c r="H111" s="262">
        <v>0</v>
      </c>
    </row>
    <row r="112" spans="1:8" s="17" customFormat="1" ht="15.75">
      <c r="A112" s="456" t="s">
        <v>47</v>
      </c>
      <c r="B112" s="457"/>
      <c r="C112" s="457"/>
      <c r="D112" s="457"/>
      <c r="E112" s="457"/>
      <c r="F112" s="457"/>
      <c r="G112" s="226">
        <f>SUM(G113+G130)</f>
        <v>39141127</v>
      </c>
      <c r="H112" s="226">
        <f>SUM(H113+H130)</f>
        <v>36170000</v>
      </c>
    </row>
    <row r="113" spans="1:8" s="17" customFormat="1" ht="15.75">
      <c r="A113" s="493" t="s">
        <v>1125</v>
      </c>
      <c r="B113" s="494"/>
      <c r="C113" s="494"/>
      <c r="D113" s="494"/>
      <c r="E113" s="494"/>
      <c r="F113" s="494"/>
      <c r="G113" s="257">
        <f>SUM(G116+G126)</f>
        <v>31246127</v>
      </c>
      <c r="H113" s="257">
        <f>SUM(H116+H126)</f>
        <v>28184000</v>
      </c>
    </row>
    <row r="114" spans="1:8" s="17" customFormat="1" ht="36" customHeight="1" thickBot="1">
      <c r="A114" s="495" t="s">
        <v>57</v>
      </c>
      <c r="B114" s="445"/>
      <c r="C114" s="445"/>
      <c r="D114" s="445"/>
      <c r="E114" s="445"/>
      <c r="F114" s="445"/>
      <c r="G114" s="228"/>
      <c r="H114" s="228"/>
    </row>
    <row r="115" spans="1:8" s="17" customFormat="1" ht="15.75">
      <c r="A115" s="43"/>
      <c r="B115" s="25" t="s">
        <v>1002</v>
      </c>
      <c r="C115" s="134"/>
      <c r="D115" s="134"/>
      <c r="E115" s="134"/>
      <c r="F115" s="244" t="s">
        <v>1024</v>
      </c>
      <c r="G115" s="207"/>
      <c r="H115" s="207"/>
    </row>
    <row r="116" spans="1:8" s="28" customFormat="1" ht="15.75">
      <c r="A116" s="43" t="s">
        <v>1518</v>
      </c>
      <c r="B116" s="134"/>
      <c r="C116" s="25" t="s">
        <v>828</v>
      </c>
      <c r="D116" s="134"/>
      <c r="E116" s="134"/>
      <c r="F116" s="241" t="s">
        <v>829</v>
      </c>
      <c r="G116" s="103">
        <f>+G117</f>
        <v>30713127</v>
      </c>
      <c r="H116" s="103">
        <f>+H117</f>
        <v>27784000</v>
      </c>
    </row>
    <row r="117" spans="1:8" s="28" customFormat="1" ht="15.75" customHeight="1">
      <c r="A117" s="43"/>
      <c r="B117" s="134"/>
      <c r="C117" s="25"/>
      <c r="D117" s="20" t="s">
        <v>859</v>
      </c>
      <c r="E117" s="21"/>
      <c r="F117" s="242" t="s">
        <v>860</v>
      </c>
      <c r="G117" s="173">
        <f>SUM(G118:G124)</f>
        <v>30713127</v>
      </c>
      <c r="H117" s="173">
        <f>SUM(H118:H124)</f>
        <v>27784000</v>
      </c>
    </row>
    <row r="118" spans="1:8" s="28" customFormat="1" ht="15.75" customHeight="1">
      <c r="A118" s="29" t="s">
        <v>550</v>
      </c>
      <c r="B118" s="21"/>
      <c r="C118" s="21"/>
      <c r="D118" s="21"/>
      <c r="E118" s="21" t="s">
        <v>866</v>
      </c>
      <c r="F118" s="243" t="s">
        <v>576</v>
      </c>
      <c r="G118" s="97">
        <v>10000000</v>
      </c>
      <c r="H118" s="97">
        <v>7900000</v>
      </c>
    </row>
    <row r="119" spans="1:8" s="28" customFormat="1" ht="15.75" customHeight="1">
      <c r="A119" s="29" t="s">
        <v>551</v>
      </c>
      <c r="B119" s="21"/>
      <c r="C119" s="21"/>
      <c r="D119" s="21"/>
      <c r="E119" s="21" t="s">
        <v>866</v>
      </c>
      <c r="F119" s="243" t="s">
        <v>577</v>
      </c>
      <c r="G119" s="97">
        <v>7500000</v>
      </c>
      <c r="H119" s="97">
        <v>6900000</v>
      </c>
    </row>
    <row r="120" spans="1:8" s="28" customFormat="1" ht="15.75" customHeight="1">
      <c r="A120" s="29" t="s">
        <v>552</v>
      </c>
      <c r="B120" s="21"/>
      <c r="C120" s="21"/>
      <c r="D120" s="21"/>
      <c r="E120" s="21" t="s">
        <v>866</v>
      </c>
      <c r="F120" s="243" t="s">
        <v>980</v>
      </c>
      <c r="G120" s="97">
        <v>7353000</v>
      </c>
      <c r="H120" s="97">
        <v>8064264</v>
      </c>
    </row>
    <row r="121" spans="1:8" s="28" customFormat="1" ht="15.75" customHeight="1">
      <c r="A121" s="29" t="s">
        <v>952</v>
      </c>
      <c r="B121" s="21"/>
      <c r="C121" s="21"/>
      <c r="D121" s="21"/>
      <c r="E121" s="21" t="s">
        <v>866</v>
      </c>
      <c r="F121" s="243" t="s">
        <v>459</v>
      </c>
      <c r="G121" s="97">
        <v>3500000</v>
      </c>
      <c r="H121" s="97">
        <v>2880000</v>
      </c>
    </row>
    <row r="122" spans="1:8" s="28" customFormat="1" ht="15.75" customHeight="1">
      <c r="A122" s="29" t="s">
        <v>548</v>
      </c>
      <c r="B122" s="21"/>
      <c r="C122" s="21"/>
      <c r="D122" s="21"/>
      <c r="E122" s="21" t="s">
        <v>866</v>
      </c>
      <c r="F122" s="243" t="s">
        <v>648</v>
      </c>
      <c r="G122" s="97">
        <v>200000</v>
      </c>
      <c r="H122" s="97">
        <v>200000</v>
      </c>
    </row>
    <row r="123" spans="1:8" s="23" customFormat="1" ht="15.75" customHeight="1">
      <c r="A123" s="29"/>
      <c r="B123" s="21"/>
      <c r="C123" s="21"/>
      <c r="D123" s="21"/>
      <c r="E123" s="21" t="s">
        <v>866</v>
      </c>
      <c r="F123" s="243" t="s">
        <v>1296</v>
      </c>
      <c r="G123" s="97">
        <v>300000</v>
      </c>
      <c r="H123" s="97">
        <v>0</v>
      </c>
    </row>
    <row r="124" spans="1:8" s="23" customFormat="1" ht="15.75" customHeight="1">
      <c r="A124" s="29" t="s">
        <v>553</v>
      </c>
      <c r="B124" s="21"/>
      <c r="C124" s="21"/>
      <c r="D124" s="21"/>
      <c r="E124" s="21" t="s">
        <v>866</v>
      </c>
      <c r="F124" s="243" t="s">
        <v>1354</v>
      </c>
      <c r="G124" s="97">
        <v>1860127</v>
      </c>
      <c r="H124" s="97">
        <v>1839736</v>
      </c>
    </row>
    <row r="125" spans="1:8" s="28" customFormat="1" ht="15.75" customHeight="1">
      <c r="A125" s="29"/>
      <c r="B125" s="66" t="s">
        <v>1003</v>
      </c>
      <c r="C125" s="66"/>
      <c r="D125" s="135"/>
      <c r="E125" s="135"/>
      <c r="F125" s="249" t="s">
        <v>1025</v>
      </c>
      <c r="G125" s="97"/>
      <c r="H125" s="97"/>
    </row>
    <row r="126" spans="1:8" s="28" customFormat="1" ht="15.75" customHeight="1">
      <c r="A126" s="29"/>
      <c r="B126" s="129"/>
      <c r="C126" s="66" t="s">
        <v>959</v>
      </c>
      <c r="D126" s="129"/>
      <c r="E126" s="129"/>
      <c r="F126" s="241" t="s">
        <v>960</v>
      </c>
      <c r="G126" s="103">
        <f>SUM(G127)</f>
        <v>533000</v>
      </c>
      <c r="H126" s="103">
        <f>SUM(H127)</f>
        <v>400000</v>
      </c>
    </row>
    <row r="127" spans="1:8" s="28" customFormat="1" ht="15.75" customHeight="1">
      <c r="A127" s="29"/>
      <c r="B127" s="129"/>
      <c r="C127" s="66"/>
      <c r="D127" s="129" t="s">
        <v>967</v>
      </c>
      <c r="E127" s="129"/>
      <c r="F127" s="242" t="s">
        <v>968</v>
      </c>
      <c r="G127" s="173">
        <f>SUM(G128:G129)</f>
        <v>533000</v>
      </c>
      <c r="H127" s="173">
        <f>SUM(H128:H129)</f>
        <v>400000</v>
      </c>
    </row>
    <row r="128" spans="1:8" s="28" customFormat="1" ht="15" customHeight="1">
      <c r="A128" s="29" t="s">
        <v>554</v>
      </c>
      <c r="B128" s="135"/>
      <c r="C128" s="66"/>
      <c r="D128" s="135"/>
      <c r="E128" s="135" t="s">
        <v>975</v>
      </c>
      <c r="F128" s="243" t="s">
        <v>692</v>
      </c>
      <c r="G128" s="97">
        <v>533000</v>
      </c>
      <c r="H128" s="97">
        <v>250000</v>
      </c>
    </row>
    <row r="129" spans="1:8" s="23" customFormat="1" ht="16.5" thickBot="1">
      <c r="A129" s="57" t="s">
        <v>555</v>
      </c>
      <c r="B129" s="135"/>
      <c r="C129" s="135"/>
      <c r="D129" s="325"/>
      <c r="E129" s="135" t="s">
        <v>975</v>
      </c>
      <c r="F129" s="243" t="s">
        <v>1078</v>
      </c>
      <c r="G129" s="97">
        <v>0</v>
      </c>
      <c r="H129" s="97">
        <v>150000</v>
      </c>
    </row>
    <row r="130" spans="1:8" s="28" customFormat="1" ht="15" customHeight="1">
      <c r="A130" s="491" t="s">
        <v>1126</v>
      </c>
      <c r="B130" s="492"/>
      <c r="C130" s="492"/>
      <c r="D130" s="492"/>
      <c r="E130" s="492"/>
      <c r="F130" s="492"/>
      <c r="G130" s="258">
        <f>SUM(G133)</f>
        <v>7895000</v>
      </c>
      <c r="H130" s="258">
        <f>SUM(H133)</f>
        <v>7986000</v>
      </c>
    </row>
    <row r="131" spans="1:8" s="28" customFormat="1" ht="15" customHeight="1" thickBot="1">
      <c r="A131" s="495" t="s">
        <v>1327</v>
      </c>
      <c r="B131" s="445"/>
      <c r="C131" s="445"/>
      <c r="D131" s="445"/>
      <c r="E131" s="445"/>
      <c r="F131" s="445"/>
      <c r="G131" s="228"/>
      <c r="H131" s="228"/>
    </row>
    <row r="132" spans="1:8" s="28" customFormat="1" ht="15" customHeight="1">
      <c r="A132" s="43"/>
      <c r="B132" s="25" t="s">
        <v>1002</v>
      </c>
      <c r="C132" s="134"/>
      <c r="D132" s="134"/>
      <c r="E132" s="134"/>
      <c r="F132" s="244" t="s">
        <v>1024</v>
      </c>
      <c r="G132" s="207"/>
      <c r="H132" s="207"/>
    </row>
    <row r="133" spans="1:8" s="28" customFormat="1" ht="15" customHeight="1">
      <c r="A133" s="43" t="s">
        <v>1518</v>
      </c>
      <c r="B133" s="134"/>
      <c r="C133" s="25" t="s">
        <v>828</v>
      </c>
      <c r="D133" s="134"/>
      <c r="E133" s="134"/>
      <c r="F133" s="241" t="s">
        <v>829</v>
      </c>
      <c r="G133" s="103">
        <f>+G134+G136</f>
        <v>7895000</v>
      </c>
      <c r="H133" s="103">
        <f>+H134+H136</f>
        <v>7986000</v>
      </c>
    </row>
    <row r="134" spans="1:8" s="28" customFormat="1" ht="15" customHeight="1">
      <c r="A134" s="43"/>
      <c r="B134" s="134"/>
      <c r="C134" s="25"/>
      <c r="D134" s="20" t="s">
        <v>837</v>
      </c>
      <c r="E134" s="134"/>
      <c r="F134" s="242" t="s">
        <v>838</v>
      </c>
      <c r="G134" s="173">
        <f>SUM(G135)</f>
        <v>2995000</v>
      </c>
      <c r="H134" s="173">
        <f>SUM(H135)</f>
        <v>2850000</v>
      </c>
    </row>
    <row r="135" spans="1:8" s="28" customFormat="1" ht="15" customHeight="1">
      <c r="A135" s="29" t="s">
        <v>556</v>
      </c>
      <c r="B135" s="21"/>
      <c r="C135" s="25"/>
      <c r="D135" s="134"/>
      <c r="E135" s="21" t="s">
        <v>854</v>
      </c>
      <c r="F135" s="243" t="s">
        <v>644</v>
      </c>
      <c r="G135" s="97">
        <v>2995000</v>
      </c>
      <c r="H135" s="97">
        <v>2850000</v>
      </c>
    </row>
    <row r="136" spans="1:8" s="28" customFormat="1" ht="15" customHeight="1">
      <c r="A136" s="43"/>
      <c r="B136" s="134"/>
      <c r="C136" s="25"/>
      <c r="D136" s="20" t="s">
        <v>859</v>
      </c>
      <c r="E136" s="21"/>
      <c r="F136" s="242" t="s">
        <v>860</v>
      </c>
      <c r="G136" s="173">
        <f>SUM(G137+G138)</f>
        <v>4900000</v>
      </c>
      <c r="H136" s="173">
        <f>SUM(H137+H138)</f>
        <v>5136000</v>
      </c>
    </row>
    <row r="137" spans="1:8" s="28" customFormat="1" ht="15" customHeight="1">
      <c r="A137" s="29" t="s">
        <v>557</v>
      </c>
      <c r="B137" s="21"/>
      <c r="C137" s="21"/>
      <c r="D137" s="21"/>
      <c r="E137" s="21" t="s">
        <v>866</v>
      </c>
      <c r="F137" s="243" t="s">
        <v>649</v>
      </c>
      <c r="G137" s="97">
        <v>2900000</v>
      </c>
      <c r="H137" s="97">
        <v>2700000</v>
      </c>
    </row>
    <row r="138" spans="1:8" s="28" customFormat="1" ht="15" customHeight="1" thickBot="1">
      <c r="A138" s="185" t="s">
        <v>558</v>
      </c>
      <c r="B138" s="32"/>
      <c r="C138" s="32"/>
      <c r="D138" s="32"/>
      <c r="E138" s="32" t="s">
        <v>866</v>
      </c>
      <c r="F138" s="251" t="s">
        <v>578</v>
      </c>
      <c r="G138" s="186">
        <v>2000000</v>
      </c>
      <c r="H138" s="186">
        <v>2436000</v>
      </c>
    </row>
    <row r="139" spans="1:8" s="28" customFormat="1" ht="15.75" customHeight="1">
      <c r="A139" s="460" t="s">
        <v>1121</v>
      </c>
      <c r="B139" s="461"/>
      <c r="C139" s="461"/>
      <c r="D139" s="461"/>
      <c r="E139" s="461"/>
      <c r="F139" s="461"/>
      <c r="G139" s="231">
        <f>SUM(G140)</f>
        <v>16074000</v>
      </c>
      <c r="H139" s="231">
        <f>SUM(H140)</f>
        <v>19404000</v>
      </c>
    </row>
    <row r="140" spans="1:8" s="28" customFormat="1" ht="15.75" customHeight="1">
      <c r="A140" s="493" t="s">
        <v>1127</v>
      </c>
      <c r="B140" s="494"/>
      <c r="C140" s="494"/>
      <c r="D140" s="494"/>
      <c r="E140" s="494"/>
      <c r="F140" s="494"/>
      <c r="G140" s="237">
        <f>SUM(G143+G155+G159+G165+G169)</f>
        <v>16074000</v>
      </c>
      <c r="H140" s="237">
        <f>SUM(H143+H155+H159+H165+H169)</f>
        <v>19404000</v>
      </c>
    </row>
    <row r="141" spans="1:8" s="28" customFormat="1" ht="33.75" customHeight="1" thickBot="1">
      <c r="A141" s="495" t="s">
        <v>50</v>
      </c>
      <c r="B141" s="445"/>
      <c r="C141" s="445"/>
      <c r="D141" s="445"/>
      <c r="E141" s="445"/>
      <c r="F141" s="445"/>
      <c r="G141" s="234"/>
      <c r="H141" s="234"/>
    </row>
    <row r="142" spans="1:8" s="28" customFormat="1" ht="15.75" customHeight="1">
      <c r="A142" s="29"/>
      <c r="B142" s="25" t="s">
        <v>1002</v>
      </c>
      <c r="C142" s="134"/>
      <c r="D142" s="134"/>
      <c r="E142" s="134"/>
      <c r="F142" s="244" t="s">
        <v>1024</v>
      </c>
      <c r="G142" s="97"/>
      <c r="H142" s="97"/>
    </row>
    <row r="143" spans="1:8" s="28" customFormat="1" ht="15.75" customHeight="1">
      <c r="A143" s="29"/>
      <c r="B143" s="21"/>
      <c r="C143" s="25" t="s">
        <v>828</v>
      </c>
      <c r="D143" s="134"/>
      <c r="E143" s="134"/>
      <c r="F143" s="241" t="s">
        <v>829</v>
      </c>
      <c r="G143" s="103">
        <f>SUM(G146+G152+G144)</f>
        <v>2820000</v>
      </c>
      <c r="H143" s="103">
        <f>SUM(H146+H152+H144)</f>
        <v>5490000</v>
      </c>
    </row>
    <row r="144" spans="1:8" s="28" customFormat="1" ht="15.75" customHeight="1">
      <c r="A144" s="29"/>
      <c r="B144" s="21"/>
      <c r="C144" s="25"/>
      <c r="D144" s="20" t="s">
        <v>837</v>
      </c>
      <c r="E144" s="134"/>
      <c r="F144" s="242" t="s">
        <v>838</v>
      </c>
      <c r="G144" s="206">
        <f>SUM(G145)</f>
        <v>20000</v>
      </c>
      <c r="H144" s="206">
        <f>SUM(H145)</f>
        <v>20000</v>
      </c>
    </row>
    <row r="145" spans="1:8" s="28" customFormat="1" ht="15.75" customHeight="1">
      <c r="A145" s="29" t="s">
        <v>559</v>
      </c>
      <c r="B145" s="21"/>
      <c r="C145" s="25"/>
      <c r="D145" s="134"/>
      <c r="E145" s="21" t="s">
        <v>854</v>
      </c>
      <c r="F145" s="243" t="s">
        <v>485</v>
      </c>
      <c r="G145" s="210">
        <v>20000</v>
      </c>
      <c r="H145" s="210">
        <v>20000</v>
      </c>
    </row>
    <row r="146" spans="1:8" s="28" customFormat="1" ht="15.75" customHeight="1">
      <c r="A146" s="29"/>
      <c r="B146" s="21"/>
      <c r="C146" s="21"/>
      <c r="D146" s="20" t="s">
        <v>859</v>
      </c>
      <c r="E146" s="21"/>
      <c r="F146" s="242" t="s">
        <v>860</v>
      </c>
      <c r="G146" s="173">
        <f>SUM(G147:G151)</f>
        <v>2150000</v>
      </c>
      <c r="H146" s="173">
        <f>SUM(H147:H151)</f>
        <v>4770000</v>
      </c>
    </row>
    <row r="147" spans="1:8" s="28" customFormat="1" ht="15.75" customHeight="1">
      <c r="A147" s="29" t="s">
        <v>560</v>
      </c>
      <c r="B147" s="21"/>
      <c r="C147" s="21"/>
      <c r="D147" s="20"/>
      <c r="E147" s="21" t="s">
        <v>863</v>
      </c>
      <c r="F147" s="243" t="s">
        <v>629</v>
      </c>
      <c r="G147" s="210">
        <v>30000</v>
      </c>
      <c r="H147" s="210">
        <v>70000</v>
      </c>
    </row>
    <row r="148" spans="1:8" s="28" customFormat="1" ht="15.75" customHeight="1">
      <c r="A148" s="29" t="s">
        <v>604</v>
      </c>
      <c r="B148" s="21"/>
      <c r="C148" s="21"/>
      <c r="D148" s="21"/>
      <c r="E148" s="21" t="s">
        <v>866</v>
      </c>
      <c r="F148" s="243" t="s">
        <v>650</v>
      </c>
      <c r="G148" s="97">
        <v>970000</v>
      </c>
      <c r="H148" s="97">
        <v>100000</v>
      </c>
    </row>
    <row r="149" spans="1:8" s="28" customFormat="1" ht="15.75" customHeight="1">
      <c r="A149" s="29" t="s">
        <v>561</v>
      </c>
      <c r="B149" s="21"/>
      <c r="C149" s="21"/>
      <c r="D149" s="21"/>
      <c r="E149" s="21" t="s">
        <v>866</v>
      </c>
      <c r="F149" s="243" t="s">
        <v>92</v>
      </c>
      <c r="G149" s="97">
        <v>900000</v>
      </c>
      <c r="H149" s="97">
        <v>2960000</v>
      </c>
    </row>
    <row r="150" spans="1:8" s="28" customFormat="1" ht="15.75" customHeight="1">
      <c r="A150" s="29" t="s">
        <v>562</v>
      </c>
      <c r="B150" s="21"/>
      <c r="C150" s="21"/>
      <c r="D150" s="21"/>
      <c r="E150" s="21" t="s">
        <v>866</v>
      </c>
      <c r="F150" s="243" t="s">
        <v>1079</v>
      </c>
      <c r="G150" s="97">
        <v>0</v>
      </c>
      <c r="H150" s="97">
        <v>1440000</v>
      </c>
    </row>
    <row r="151" spans="1:8" s="28" customFormat="1" ht="15.75" customHeight="1">
      <c r="A151" s="29" t="s">
        <v>563</v>
      </c>
      <c r="B151" s="21"/>
      <c r="C151" s="21"/>
      <c r="D151" s="21"/>
      <c r="E151" s="21" t="s">
        <v>870</v>
      </c>
      <c r="F151" s="243" t="s">
        <v>462</v>
      </c>
      <c r="G151" s="97">
        <v>250000</v>
      </c>
      <c r="H151" s="97">
        <v>200000</v>
      </c>
    </row>
    <row r="152" spans="1:8" s="28" customFormat="1" ht="15.75" customHeight="1">
      <c r="A152" s="43"/>
      <c r="B152" s="134"/>
      <c r="C152" s="25"/>
      <c r="D152" s="20" t="s">
        <v>875</v>
      </c>
      <c r="E152" s="21"/>
      <c r="F152" s="242" t="s">
        <v>1005</v>
      </c>
      <c r="G152" s="173">
        <f>SUM(G153:G154)</f>
        <v>650000</v>
      </c>
      <c r="H152" s="173">
        <f>SUM(H153:H154)</f>
        <v>700000</v>
      </c>
    </row>
    <row r="153" spans="1:8" s="28" customFormat="1" ht="15.75" customHeight="1">
      <c r="A153" s="29" t="s">
        <v>564</v>
      </c>
      <c r="B153" s="21"/>
      <c r="C153" s="21"/>
      <c r="D153" s="21"/>
      <c r="E153" s="21" t="s">
        <v>883</v>
      </c>
      <c r="F153" s="243" t="s">
        <v>690</v>
      </c>
      <c r="G153" s="97">
        <v>350000</v>
      </c>
      <c r="H153" s="97">
        <v>400000</v>
      </c>
    </row>
    <row r="154" spans="1:8" s="23" customFormat="1" ht="15.75" customHeight="1">
      <c r="A154" s="29" t="s">
        <v>1196</v>
      </c>
      <c r="B154" s="21"/>
      <c r="C154" s="21"/>
      <c r="D154" s="21"/>
      <c r="E154" s="21" t="s">
        <v>883</v>
      </c>
      <c r="F154" s="243" t="s">
        <v>884</v>
      </c>
      <c r="G154" s="97">
        <v>300000</v>
      </c>
      <c r="H154" s="97">
        <v>300000</v>
      </c>
    </row>
    <row r="155" spans="1:8" s="23" customFormat="1" ht="15.75" customHeight="1">
      <c r="A155" s="43"/>
      <c r="B155" s="134"/>
      <c r="C155" s="25" t="s">
        <v>936</v>
      </c>
      <c r="D155" s="134"/>
      <c r="E155" s="134"/>
      <c r="F155" s="241" t="s">
        <v>937</v>
      </c>
      <c r="G155" s="103">
        <f>+G156</f>
        <v>10124000</v>
      </c>
      <c r="H155" s="103">
        <f>+H156</f>
        <v>8200000</v>
      </c>
    </row>
    <row r="156" spans="1:8" s="23" customFormat="1" ht="18" customHeight="1">
      <c r="A156" s="29"/>
      <c r="B156" s="21"/>
      <c r="C156" s="21"/>
      <c r="D156" s="20" t="s">
        <v>938</v>
      </c>
      <c r="E156" s="21"/>
      <c r="F156" s="242" t="s">
        <v>939</v>
      </c>
      <c r="G156" s="173">
        <f>SUM(G157+G158)</f>
        <v>10124000</v>
      </c>
      <c r="H156" s="173">
        <f>SUM(H157+H158)</f>
        <v>8200000</v>
      </c>
    </row>
    <row r="157" spans="1:8" s="17" customFormat="1" ht="31.5">
      <c r="A157" s="29" t="s">
        <v>565</v>
      </c>
      <c r="B157" s="21"/>
      <c r="C157" s="21"/>
      <c r="D157" s="21"/>
      <c r="E157" s="21" t="s">
        <v>940</v>
      </c>
      <c r="F157" s="243" t="s">
        <v>691</v>
      </c>
      <c r="G157" s="97">
        <v>8200000</v>
      </c>
      <c r="H157" s="97">
        <v>8200000</v>
      </c>
    </row>
    <row r="158" spans="1:8" s="17" customFormat="1" ht="31.5">
      <c r="A158" s="29"/>
      <c r="B158" s="21"/>
      <c r="C158" s="21"/>
      <c r="D158" s="21"/>
      <c r="E158" s="21" t="s">
        <v>940</v>
      </c>
      <c r="F158" s="243" t="s">
        <v>613</v>
      </c>
      <c r="G158" s="97">
        <v>1924000</v>
      </c>
      <c r="H158" s="97">
        <v>0</v>
      </c>
    </row>
    <row r="159" spans="1:8" s="17" customFormat="1" ht="15.75">
      <c r="A159" s="164"/>
      <c r="B159" s="21"/>
      <c r="C159" s="25" t="s">
        <v>948</v>
      </c>
      <c r="D159" s="129"/>
      <c r="E159" s="129"/>
      <c r="F159" s="241" t="s">
        <v>1285</v>
      </c>
      <c r="G159" s="209">
        <f>SUM(+G160+G162)</f>
        <v>1400000</v>
      </c>
      <c r="H159" s="209">
        <f>SUM(+H160+H162)</f>
        <v>4850000</v>
      </c>
    </row>
    <row r="160" spans="1:8" s="17" customFormat="1" ht="15.75">
      <c r="A160" s="164"/>
      <c r="B160" s="21"/>
      <c r="C160" s="66"/>
      <c r="D160" s="129" t="s">
        <v>952</v>
      </c>
      <c r="E160" s="135"/>
      <c r="F160" s="242" t="s">
        <v>953</v>
      </c>
      <c r="G160" s="263">
        <f>SUM(G161)</f>
        <v>1400000</v>
      </c>
      <c r="H160" s="263">
        <f>SUM(H161)</f>
        <v>0</v>
      </c>
    </row>
    <row r="161" spans="1:8" s="17" customFormat="1" ht="15.75">
      <c r="A161" s="164"/>
      <c r="B161" s="21"/>
      <c r="C161" s="66"/>
      <c r="D161" s="135"/>
      <c r="E161" s="135" t="s">
        <v>487</v>
      </c>
      <c r="F161" s="243" t="s">
        <v>490</v>
      </c>
      <c r="G161" s="229">
        <v>1400000</v>
      </c>
      <c r="H161" s="229">
        <v>0</v>
      </c>
    </row>
    <row r="162" spans="1:8" ht="15.75">
      <c r="A162" s="137"/>
      <c r="B162" s="135"/>
      <c r="C162" s="66"/>
      <c r="D162" s="129" t="s">
        <v>548</v>
      </c>
      <c r="E162" s="129"/>
      <c r="F162" s="242" t="s">
        <v>1192</v>
      </c>
      <c r="G162" s="206">
        <f>SUM(G163)</f>
        <v>0</v>
      </c>
      <c r="H162" s="206">
        <f>SUM(H163)</f>
        <v>4850000</v>
      </c>
    </row>
    <row r="163" spans="1:8" ht="31.5">
      <c r="A163" s="137" t="s">
        <v>566</v>
      </c>
      <c r="B163" s="135"/>
      <c r="C163" s="66"/>
      <c r="D163" s="135"/>
      <c r="E163" s="135" t="s">
        <v>1193</v>
      </c>
      <c r="F163" s="243" t="s">
        <v>458</v>
      </c>
      <c r="G163" s="97">
        <v>0</v>
      </c>
      <c r="H163" s="97">
        <v>4850000</v>
      </c>
    </row>
    <row r="164" spans="1:8" s="17" customFormat="1" ht="18" customHeight="1">
      <c r="A164" s="164"/>
      <c r="B164" s="66" t="s">
        <v>1003</v>
      </c>
      <c r="C164" s="66"/>
      <c r="D164" s="135"/>
      <c r="E164" s="135"/>
      <c r="F164" s="249" t="s">
        <v>1025</v>
      </c>
      <c r="G164" s="97"/>
      <c r="H164" s="97"/>
    </row>
    <row r="165" spans="1:8" s="17" customFormat="1" ht="19.5" customHeight="1">
      <c r="A165" s="164"/>
      <c r="B165" s="129"/>
      <c r="C165" s="66" t="s">
        <v>959</v>
      </c>
      <c r="D165" s="129"/>
      <c r="E165" s="129"/>
      <c r="F165" s="241" t="s">
        <v>960</v>
      </c>
      <c r="G165" s="209">
        <f>SUM(G166)</f>
        <v>100000</v>
      </c>
      <c r="H165" s="209">
        <f>SUM(H166)</f>
        <v>50000</v>
      </c>
    </row>
    <row r="166" spans="1:8" s="17" customFormat="1" ht="19.5" customHeight="1">
      <c r="A166" s="164"/>
      <c r="B166" s="129"/>
      <c r="C166" s="66"/>
      <c r="D166" s="129" t="s">
        <v>967</v>
      </c>
      <c r="E166" s="129"/>
      <c r="F166" s="242" t="s">
        <v>968</v>
      </c>
      <c r="G166" s="206">
        <f>SUM(G167:G167)</f>
        <v>100000</v>
      </c>
      <c r="H166" s="206">
        <f>SUM(H167:H167)</f>
        <v>50000</v>
      </c>
    </row>
    <row r="167" spans="1:8" s="17" customFormat="1" ht="15.75">
      <c r="A167" s="164" t="s">
        <v>807</v>
      </c>
      <c r="B167" s="135"/>
      <c r="C167" s="66"/>
      <c r="D167" s="135"/>
      <c r="E167" s="135" t="s">
        <v>975</v>
      </c>
      <c r="F167" s="243" t="s">
        <v>502</v>
      </c>
      <c r="G167" s="97">
        <v>100000</v>
      </c>
      <c r="H167" s="97">
        <v>50000</v>
      </c>
    </row>
    <row r="168" spans="1:8" s="17" customFormat="1" ht="15.75">
      <c r="A168" s="171"/>
      <c r="B168" s="66" t="s">
        <v>1004</v>
      </c>
      <c r="C168" s="66"/>
      <c r="D168" s="135"/>
      <c r="E168" s="135"/>
      <c r="F168" s="241" t="s">
        <v>1021</v>
      </c>
      <c r="G168" s="97"/>
      <c r="H168" s="97"/>
    </row>
    <row r="169" spans="1:8" s="17" customFormat="1" ht="15.75">
      <c r="A169" s="171"/>
      <c r="B169" s="129"/>
      <c r="C169" s="66" t="s">
        <v>991</v>
      </c>
      <c r="D169" s="129"/>
      <c r="E169" s="129"/>
      <c r="F169" s="241" t="s">
        <v>445</v>
      </c>
      <c r="G169" s="103">
        <f>SUM(G170)</f>
        <v>1630000</v>
      </c>
      <c r="H169" s="103">
        <f>SUM(H170)</f>
        <v>814000</v>
      </c>
    </row>
    <row r="170" spans="1:8" s="17" customFormat="1" ht="31.5">
      <c r="A170" s="171"/>
      <c r="B170" s="129"/>
      <c r="C170" s="66"/>
      <c r="D170" s="129" t="s">
        <v>446</v>
      </c>
      <c r="E170" s="135"/>
      <c r="F170" s="246" t="s">
        <v>447</v>
      </c>
      <c r="G170" s="173">
        <f>SUM(G171)</f>
        <v>1630000</v>
      </c>
      <c r="H170" s="173">
        <f>SUM(H171)</f>
        <v>814000</v>
      </c>
    </row>
    <row r="171" spans="1:8" s="17" customFormat="1" ht="16.5" thickBot="1">
      <c r="A171" s="184">
        <v>404</v>
      </c>
      <c r="B171" s="166"/>
      <c r="C171" s="140"/>
      <c r="D171" s="141"/>
      <c r="E171" s="141" t="s">
        <v>448</v>
      </c>
      <c r="F171" s="250" t="s">
        <v>450</v>
      </c>
      <c r="G171" s="186">
        <v>1630000</v>
      </c>
      <c r="H171" s="186">
        <v>814000</v>
      </c>
    </row>
    <row r="172" spans="1:8" ht="15.75">
      <c r="A172" s="497" t="s">
        <v>575</v>
      </c>
      <c r="B172" s="498"/>
      <c r="C172" s="498"/>
      <c r="D172" s="498"/>
      <c r="E172" s="498"/>
      <c r="F172" s="498"/>
      <c r="G172" s="231">
        <f>SUM(G173)</f>
        <v>12550000</v>
      </c>
      <c r="H172" s="231">
        <f>SUM(H173)</f>
        <v>10850000</v>
      </c>
    </row>
    <row r="173" spans="1:8" ht="15.75">
      <c r="A173" s="456" t="s">
        <v>581</v>
      </c>
      <c r="B173" s="457"/>
      <c r="C173" s="457"/>
      <c r="D173" s="457"/>
      <c r="E173" s="457"/>
      <c r="F173" s="457"/>
      <c r="G173" s="232">
        <f>SUM(G174+G189)</f>
        <v>12550000</v>
      </c>
      <c r="H173" s="232">
        <f>SUM(H174+H189)</f>
        <v>10850000</v>
      </c>
    </row>
    <row r="174" spans="1:8" ht="15.75">
      <c r="A174" s="447" t="s">
        <v>579</v>
      </c>
      <c r="B174" s="448"/>
      <c r="C174" s="448"/>
      <c r="D174" s="448"/>
      <c r="E174" s="448"/>
      <c r="F174" s="448"/>
      <c r="G174" s="233">
        <f>SUM(G177)</f>
        <v>8850000</v>
      </c>
      <c r="H174" s="233">
        <f>SUM(H177)</f>
        <v>7350000</v>
      </c>
    </row>
    <row r="175" spans="1:8" ht="16.5" thickBot="1">
      <c r="A175" s="444" t="s">
        <v>1298</v>
      </c>
      <c r="B175" s="445"/>
      <c r="C175" s="445"/>
      <c r="D175" s="445"/>
      <c r="E175" s="445"/>
      <c r="F175" s="445"/>
      <c r="G175" s="252"/>
      <c r="H175" s="252"/>
    </row>
    <row r="176" spans="1:8" ht="15.75">
      <c r="A176" s="107"/>
      <c r="B176" s="148" t="s">
        <v>1002</v>
      </c>
      <c r="C176" s="149"/>
      <c r="D176" s="149"/>
      <c r="E176" s="149"/>
      <c r="F176" s="241" t="s">
        <v>1024</v>
      </c>
      <c r="G176" s="264"/>
      <c r="H176" s="264"/>
    </row>
    <row r="177" spans="1:8" ht="15.75" customHeight="1">
      <c r="A177" s="43"/>
      <c r="B177" s="134"/>
      <c r="C177" s="25" t="s">
        <v>828</v>
      </c>
      <c r="D177" s="134"/>
      <c r="E177" s="134"/>
      <c r="F177" s="241" t="s">
        <v>829</v>
      </c>
      <c r="G177" s="103">
        <f>+G178+G180+G187</f>
        <v>8850000</v>
      </c>
      <c r="H177" s="103">
        <f>+H178+H180+H187</f>
        <v>7350000</v>
      </c>
    </row>
    <row r="178" spans="1:8" ht="15.75" customHeight="1">
      <c r="A178" s="43"/>
      <c r="B178" s="134"/>
      <c r="C178" s="25"/>
      <c r="D178" s="20" t="s">
        <v>837</v>
      </c>
      <c r="E178" s="134"/>
      <c r="F178" s="242" t="s">
        <v>838</v>
      </c>
      <c r="G178" s="173">
        <f>SUM(G179)</f>
        <v>100000</v>
      </c>
      <c r="H178" s="173">
        <f>SUM(H179)</f>
        <v>100000</v>
      </c>
    </row>
    <row r="179" spans="1:8" ht="15.75" customHeight="1">
      <c r="A179" s="29" t="s">
        <v>567</v>
      </c>
      <c r="B179" s="21"/>
      <c r="C179" s="25"/>
      <c r="D179" s="134"/>
      <c r="E179" s="21" t="s">
        <v>854</v>
      </c>
      <c r="F179" s="243" t="s">
        <v>855</v>
      </c>
      <c r="G179" s="97">
        <v>100000</v>
      </c>
      <c r="H179" s="97">
        <v>100000</v>
      </c>
    </row>
    <row r="180" spans="1:8" ht="15.75" customHeight="1">
      <c r="A180" s="43"/>
      <c r="B180" s="134"/>
      <c r="C180" s="25"/>
      <c r="D180" s="20" t="s">
        <v>859</v>
      </c>
      <c r="E180" s="21"/>
      <c r="F180" s="242" t="s">
        <v>860</v>
      </c>
      <c r="G180" s="173">
        <f>SUM(G181:G186)</f>
        <v>8650000</v>
      </c>
      <c r="H180" s="173">
        <f>SUM(H181:H186)</f>
        <v>7150000</v>
      </c>
    </row>
    <row r="181" spans="1:8" ht="15.75" customHeight="1">
      <c r="A181" s="29" t="s">
        <v>568</v>
      </c>
      <c r="B181" s="21"/>
      <c r="C181" s="21"/>
      <c r="D181" s="21"/>
      <c r="E181" s="21" t="s">
        <v>863</v>
      </c>
      <c r="F181" s="243" t="s">
        <v>713</v>
      </c>
      <c r="G181" s="97">
        <v>2000000</v>
      </c>
      <c r="H181" s="97">
        <v>1400000</v>
      </c>
    </row>
    <row r="182" spans="1:8" ht="15.75" customHeight="1">
      <c r="A182" s="29" t="s">
        <v>591</v>
      </c>
      <c r="B182" s="21"/>
      <c r="C182" s="21"/>
      <c r="D182" s="21"/>
      <c r="E182" s="21" t="s">
        <v>863</v>
      </c>
      <c r="F182" s="243" t="s">
        <v>719</v>
      </c>
      <c r="G182" s="97">
        <v>1500000</v>
      </c>
      <c r="H182" s="97">
        <v>1500000</v>
      </c>
    </row>
    <row r="183" spans="1:8" ht="15.75" customHeight="1">
      <c r="A183" s="29" t="s">
        <v>1130</v>
      </c>
      <c r="B183" s="21"/>
      <c r="C183" s="21"/>
      <c r="D183" s="21"/>
      <c r="E183" s="21" t="s">
        <v>863</v>
      </c>
      <c r="F183" s="243" t="s">
        <v>720</v>
      </c>
      <c r="G183" s="97">
        <v>3250000</v>
      </c>
      <c r="H183" s="97">
        <v>2500000</v>
      </c>
    </row>
    <row r="184" spans="1:8" ht="15.75" customHeight="1">
      <c r="A184" s="29" t="s">
        <v>1131</v>
      </c>
      <c r="B184" s="21"/>
      <c r="C184" s="21"/>
      <c r="D184" s="21"/>
      <c r="E184" s="21" t="s">
        <v>863</v>
      </c>
      <c r="F184" s="243" t="s">
        <v>327</v>
      </c>
      <c r="G184" s="97">
        <v>500000</v>
      </c>
      <c r="H184" s="97">
        <v>500000</v>
      </c>
    </row>
    <row r="185" spans="1:8" ht="15.75" customHeight="1">
      <c r="A185" s="29" t="s">
        <v>1132</v>
      </c>
      <c r="B185" s="21"/>
      <c r="C185" s="21"/>
      <c r="D185" s="21"/>
      <c r="E185" s="21" t="s">
        <v>863</v>
      </c>
      <c r="F185" s="243" t="s">
        <v>987</v>
      </c>
      <c r="G185" s="97">
        <v>1200000</v>
      </c>
      <c r="H185" s="97">
        <v>1000000</v>
      </c>
    </row>
    <row r="186" spans="1:8" ht="15.75" customHeight="1">
      <c r="A186" s="29" t="s">
        <v>956</v>
      </c>
      <c r="B186" s="21"/>
      <c r="C186" s="21"/>
      <c r="D186" s="21"/>
      <c r="E186" s="21" t="s">
        <v>866</v>
      </c>
      <c r="F186" s="243" t="s">
        <v>1031</v>
      </c>
      <c r="G186" s="97">
        <v>200000</v>
      </c>
      <c r="H186" s="97">
        <v>250000</v>
      </c>
    </row>
    <row r="187" spans="1:8" ht="15.75" customHeight="1">
      <c r="A187" s="29"/>
      <c r="B187" s="21"/>
      <c r="C187" s="21"/>
      <c r="D187" s="20" t="s">
        <v>875</v>
      </c>
      <c r="E187" s="21"/>
      <c r="F187" s="242" t="s">
        <v>1005</v>
      </c>
      <c r="G187" s="173">
        <f>SUM(G188)</f>
        <v>100000</v>
      </c>
      <c r="H187" s="173">
        <f>SUM(H188)</f>
        <v>100000</v>
      </c>
    </row>
    <row r="188" spans="1:8" ht="15.75" customHeight="1" thickBot="1">
      <c r="A188" s="29" t="s">
        <v>477</v>
      </c>
      <c r="B188" s="21"/>
      <c r="C188" s="21"/>
      <c r="D188" s="21"/>
      <c r="E188" s="21" t="s">
        <v>883</v>
      </c>
      <c r="F188" s="243" t="s">
        <v>884</v>
      </c>
      <c r="G188" s="97">
        <v>100000</v>
      </c>
      <c r="H188" s="97">
        <v>100000</v>
      </c>
    </row>
    <row r="189" spans="1:8" ht="15.75" customHeight="1">
      <c r="A189" s="441" t="s">
        <v>580</v>
      </c>
      <c r="B189" s="442"/>
      <c r="C189" s="442"/>
      <c r="D189" s="442"/>
      <c r="E189" s="442"/>
      <c r="F189" s="442"/>
      <c r="G189" s="235">
        <f>SUM(G192)</f>
        <v>3700000</v>
      </c>
      <c r="H189" s="235">
        <f>SUM(H192)</f>
        <v>3500000</v>
      </c>
    </row>
    <row r="190" spans="1:8" ht="15.75" customHeight="1" thickBot="1">
      <c r="A190" s="444" t="s">
        <v>1298</v>
      </c>
      <c r="B190" s="445"/>
      <c r="C190" s="445"/>
      <c r="D190" s="445"/>
      <c r="E190" s="445"/>
      <c r="F190" s="445"/>
      <c r="G190" s="252"/>
      <c r="H190" s="252"/>
    </row>
    <row r="191" spans="1:8" ht="15.75" customHeight="1">
      <c r="A191" s="29"/>
      <c r="B191" s="130">
        <v>4</v>
      </c>
      <c r="C191" s="135"/>
      <c r="D191" s="135"/>
      <c r="E191" s="135"/>
      <c r="F191" s="249" t="s">
        <v>1025</v>
      </c>
      <c r="G191" s="97"/>
      <c r="H191" s="97"/>
    </row>
    <row r="192" spans="1:8" ht="15.75" customHeight="1">
      <c r="A192" s="29"/>
      <c r="B192" s="131"/>
      <c r="C192" s="66" t="s">
        <v>955</v>
      </c>
      <c r="D192" s="66"/>
      <c r="E192" s="66"/>
      <c r="F192" s="132" t="s">
        <v>408</v>
      </c>
      <c r="G192" s="103">
        <f>SUM(G193+G196)</f>
        <v>3700000</v>
      </c>
      <c r="H192" s="103">
        <f>SUM(H193+H196)</f>
        <v>3500000</v>
      </c>
    </row>
    <row r="193" spans="1:8" ht="15.75" customHeight="1">
      <c r="A193" s="29"/>
      <c r="B193" s="131"/>
      <c r="C193" s="135"/>
      <c r="D193" s="129" t="s">
        <v>956</v>
      </c>
      <c r="E193" s="135"/>
      <c r="F193" s="255" t="s">
        <v>957</v>
      </c>
      <c r="G193" s="173">
        <f>SUM(G194)</f>
        <v>3700000</v>
      </c>
      <c r="H193" s="173">
        <f>SUM(H194)</f>
        <v>3500000</v>
      </c>
    </row>
    <row r="194" spans="1:8" ht="15.75" customHeight="1" thickBot="1">
      <c r="A194" s="29" t="s">
        <v>1133</v>
      </c>
      <c r="B194" s="131"/>
      <c r="C194" s="135"/>
      <c r="D194" s="135"/>
      <c r="E194" s="135" t="s">
        <v>958</v>
      </c>
      <c r="F194" s="247" t="s">
        <v>715</v>
      </c>
      <c r="G194" s="97">
        <v>3700000</v>
      </c>
      <c r="H194" s="97">
        <v>3500000</v>
      </c>
    </row>
    <row r="195" spans="1:8" ht="27.75" customHeight="1" thickBot="1">
      <c r="A195" s="486" t="s">
        <v>2</v>
      </c>
      <c r="B195" s="487"/>
      <c r="C195" s="487"/>
      <c r="D195" s="487"/>
      <c r="E195" s="487"/>
      <c r="F195" s="487"/>
      <c r="G195" s="208">
        <f>SUM(G2+G22+G172)</f>
        <v>171318427</v>
      </c>
      <c r="H195" s="208">
        <f>SUM(H2+H22+H172)</f>
        <v>222755000</v>
      </c>
    </row>
  </sheetData>
  <mergeCells count="30">
    <mergeCell ref="A131:F131"/>
    <mergeCell ref="A22:F22"/>
    <mergeCell ref="A2:F2"/>
    <mergeCell ref="A3:F3"/>
    <mergeCell ref="A24:F24"/>
    <mergeCell ref="A23:F23"/>
    <mergeCell ref="A25:F25"/>
    <mergeCell ref="A56:F56"/>
    <mergeCell ref="A38:F38"/>
    <mergeCell ref="A39:F39"/>
    <mergeCell ref="A172:F172"/>
    <mergeCell ref="A190:F190"/>
    <mergeCell ref="A189:F189"/>
    <mergeCell ref="A57:F57"/>
    <mergeCell ref="A64:F64"/>
    <mergeCell ref="A63:F63"/>
    <mergeCell ref="A113:F113"/>
    <mergeCell ref="A140:F140"/>
    <mergeCell ref="A62:F62"/>
    <mergeCell ref="A130:F130"/>
    <mergeCell ref="A4:F4"/>
    <mergeCell ref="A5:F5"/>
    <mergeCell ref="A195:F195"/>
    <mergeCell ref="A112:F112"/>
    <mergeCell ref="A114:F114"/>
    <mergeCell ref="A139:F139"/>
    <mergeCell ref="A141:F141"/>
    <mergeCell ref="A174:F174"/>
    <mergeCell ref="A175:F175"/>
    <mergeCell ref="A173:F173"/>
  </mergeCells>
  <printOptions horizontalCentered="1"/>
  <pageMargins left="0.1968503937007874" right="0.1968503937007874" top="0.984251968503937" bottom="0.984251968503937" header="0.5905511811023623" footer="0.5905511811023623"/>
  <pageSetup firstPageNumber="185" useFirstPageNumber="1" fitToHeight="2" horizontalDpi="300" verticalDpi="300" orientation="portrait" paperSize="9" scale="60" r:id="rId1"/>
  <headerFooter alignWithMargins="0">
    <oddHeader>&amp;C&amp;"Times New Roman,Bold"&amp;14RAZDJEL 004 - UPRAVNI ODJEL ZA KOMUNALNI SUSTAV I IMOVINU</oddHeader>
    <oddFooter>&amp;C&amp;"Times New Roman,Regular"&amp;16&amp;P</oddFooter>
  </headerFooter>
  <rowBreaks count="3" manualBreakCount="3">
    <brk id="68" max="7" man="1"/>
    <brk id="111" max="7" man="1"/>
    <brk id="171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348"/>
  <sheetViews>
    <sheetView zoomScale="75" zoomScaleNormal="75" zoomScaleSheetLayoutView="75" workbookViewId="0" topLeftCell="A54">
      <selection activeCell="F75" sqref="F75"/>
    </sheetView>
  </sheetViews>
  <sheetFormatPr defaultColWidth="9.140625" defaultRowHeight="12.75"/>
  <cols>
    <col min="1" max="1" width="4.7109375" style="39" bestFit="1" customWidth="1"/>
    <col min="2" max="3" width="3.57421875" style="39" bestFit="1" customWidth="1"/>
    <col min="4" max="4" width="4.7109375" style="39" bestFit="1" customWidth="1"/>
    <col min="5" max="5" width="5.57421875" style="39" bestFit="1" customWidth="1"/>
    <col min="6" max="6" width="76.140625" style="50" customWidth="1"/>
    <col min="7" max="7" width="19.00390625" style="8" bestFit="1" customWidth="1"/>
    <col min="8" max="8" width="20.28125" style="8" bestFit="1" customWidth="1"/>
    <col min="9" max="16384" width="7.8515625" style="8" customWidth="1"/>
  </cols>
  <sheetData>
    <row r="1" spans="1:8" s="62" customFormat="1" ht="93.75" customHeight="1" thickBot="1">
      <c r="A1" s="376" t="s">
        <v>1001</v>
      </c>
      <c r="B1" s="65" t="s">
        <v>1017</v>
      </c>
      <c r="C1" s="65" t="s">
        <v>741</v>
      </c>
      <c r="D1" s="65" t="s">
        <v>742</v>
      </c>
      <c r="E1" s="65" t="s">
        <v>743</v>
      </c>
      <c r="F1" s="419" t="s">
        <v>812</v>
      </c>
      <c r="G1" s="392" t="s">
        <v>614</v>
      </c>
      <c r="H1" s="160" t="s">
        <v>488</v>
      </c>
    </row>
    <row r="2" spans="1:8" s="62" customFormat="1" ht="15" customHeight="1">
      <c r="A2" s="460" t="s">
        <v>1570</v>
      </c>
      <c r="B2" s="461"/>
      <c r="C2" s="461"/>
      <c r="D2" s="461"/>
      <c r="E2" s="461"/>
      <c r="F2" s="461"/>
      <c r="G2" s="225">
        <f>SUM(G3)</f>
        <v>1383000</v>
      </c>
      <c r="H2" s="225">
        <f>SUM(H3)</f>
        <v>1716000</v>
      </c>
    </row>
    <row r="3" spans="1:8" s="62" customFormat="1" ht="15" customHeight="1">
      <c r="A3" s="456" t="s">
        <v>1572</v>
      </c>
      <c r="B3" s="457"/>
      <c r="C3" s="457"/>
      <c r="D3" s="457"/>
      <c r="E3" s="457"/>
      <c r="F3" s="457"/>
      <c r="G3" s="226">
        <f>SUM(G4)</f>
        <v>1383000</v>
      </c>
      <c r="H3" s="226">
        <f>SUM(H4)</f>
        <v>1716000</v>
      </c>
    </row>
    <row r="4" spans="1:8" s="62" customFormat="1" ht="15.75" customHeight="1">
      <c r="A4" s="447" t="s">
        <v>1573</v>
      </c>
      <c r="B4" s="448"/>
      <c r="C4" s="448"/>
      <c r="D4" s="448"/>
      <c r="E4" s="448"/>
      <c r="F4" s="448"/>
      <c r="G4" s="271">
        <f>SUM(G7+G15)</f>
        <v>1383000</v>
      </c>
      <c r="H4" s="271">
        <f>SUM(H7+H15)</f>
        <v>1716000</v>
      </c>
    </row>
    <row r="5" spans="1:8" s="62" customFormat="1" ht="15" customHeight="1" thickBot="1">
      <c r="A5" s="444" t="s">
        <v>1289</v>
      </c>
      <c r="B5" s="445"/>
      <c r="C5" s="445"/>
      <c r="D5" s="445"/>
      <c r="E5" s="445"/>
      <c r="F5" s="445"/>
      <c r="G5" s="254"/>
      <c r="H5" s="254"/>
    </row>
    <row r="6" spans="1:8" s="62" customFormat="1" ht="15" customHeight="1">
      <c r="A6" s="43"/>
      <c r="B6" s="25" t="s">
        <v>1002</v>
      </c>
      <c r="C6" s="134"/>
      <c r="D6" s="134"/>
      <c r="E6" s="134"/>
      <c r="F6" s="244" t="s">
        <v>1018</v>
      </c>
      <c r="G6" s="207"/>
      <c r="H6" s="207"/>
    </row>
    <row r="7" spans="1:8" s="62" customFormat="1" ht="15" customHeight="1">
      <c r="A7" s="43"/>
      <c r="B7" s="134"/>
      <c r="C7" s="25" t="s">
        <v>813</v>
      </c>
      <c r="D7" s="134"/>
      <c r="E7" s="134"/>
      <c r="F7" s="241" t="s">
        <v>814</v>
      </c>
      <c r="G7" s="207">
        <f>SUM(G8+G10+G12)</f>
        <v>1319000</v>
      </c>
      <c r="H7" s="207">
        <f>SUM(H8+H10+H12)</f>
        <v>1642000</v>
      </c>
    </row>
    <row r="8" spans="1:8" s="62" customFormat="1" ht="15" customHeight="1">
      <c r="A8" s="43"/>
      <c r="B8" s="135"/>
      <c r="C8" s="135"/>
      <c r="D8" s="129" t="s">
        <v>815</v>
      </c>
      <c r="E8" s="135"/>
      <c r="F8" s="242" t="s">
        <v>816</v>
      </c>
      <c r="G8" s="205">
        <f>SUM(G9)</f>
        <v>1050000</v>
      </c>
      <c r="H8" s="205">
        <f>SUM(H9)</f>
        <v>1300000</v>
      </c>
    </row>
    <row r="9" spans="1:8" s="62" customFormat="1" ht="15" customHeight="1">
      <c r="A9" s="29" t="s">
        <v>1134</v>
      </c>
      <c r="B9" s="135"/>
      <c r="C9" s="135"/>
      <c r="D9" s="135"/>
      <c r="E9" s="135" t="s">
        <v>817</v>
      </c>
      <c r="F9" s="243" t="s">
        <v>1019</v>
      </c>
      <c r="G9" s="256">
        <v>1050000</v>
      </c>
      <c r="H9" s="256">
        <v>1300000</v>
      </c>
    </row>
    <row r="10" spans="1:8" s="62" customFormat="1" ht="15" customHeight="1">
      <c r="A10" s="29"/>
      <c r="B10" s="135"/>
      <c r="C10" s="135"/>
      <c r="D10" s="129" t="s">
        <v>818</v>
      </c>
      <c r="E10" s="135"/>
      <c r="F10" s="242" t="s">
        <v>819</v>
      </c>
      <c r="G10" s="205">
        <f>SUM(G11)</f>
        <v>90000</v>
      </c>
      <c r="H10" s="205">
        <f>SUM(H11)</f>
        <v>120000</v>
      </c>
    </row>
    <row r="11" spans="1:8" s="62" customFormat="1" ht="15" customHeight="1">
      <c r="A11" s="29" t="s">
        <v>1135</v>
      </c>
      <c r="B11" s="135"/>
      <c r="C11" s="135"/>
      <c r="D11" s="129"/>
      <c r="E11" s="135" t="s">
        <v>820</v>
      </c>
      <c r="F11" s="243" t="s">
        <v>821</v>
      </c>
      <c r="G11" s="256">
        <v>90000</v>
      </c>
      <c r="H11" s="256">
        <v>120000</v>
      </c>
    </row>
    <row r="12" spans="1:8" s="62" customFormat="1" ht="15" customHeight="1">
      <c r="A12" s="29"/>
      <c r="B12" s="135"/>
      <c r="C12" s="135"/>
      <c r="D12" s="129" t="s">
        <v>822</v>
      </c>
      <c r="E12" s="135"/>
      <c r="F12" s="242" t="s">
        <v>823</v>
      </c>
      <c r="G12" s="205">
        <f>SUM(+G13+G14)</f>
        <v>179000</v>
      </c>
      <c r="H12" s="205">
        <f>SUM(+H13+H14)</f>
        <v>222000</v>
      </c>
    </row>
    <row r="13" spans="1:8" s="62" customFormat="1" ht="15" customHeight="1">
      <c r="A13" s="29" t="s">
        <v>1136</v>
      </c>
      <c r="B13" s="135"/>
      <c r="C13" s="135"/>
      <c r="D13" s="135"/>
      <c r="E13" s="135" t="s">
        <v>824</v>
      </c>
      <c r="F13" s="243" t="s">
        <v>825</v>
      </c>
      <c r="G13" s="256">
        <v>161000</v>
      </c>
      <c r="H13" s="256">
        <v>200000</v>
      </c>
    </row>
    <row r="14" spans="1:8" s="62" customFormat="1" ht="15" customHeight="1">
      <c r="A14" s="29" t="s">
        <v>1137</v>
      </c>
      <c r="B14" s="135"/>
      <c r="C14" s="135"/>
      <c r="D14" s="135"/>
      <c r="E14" s="135" t="s">
        <v>826</v>
      </c>
      <c r="F14" s="243" t="s">
        <v>827</v>
      </c>
      <c r="G14" s="256">
        <v>18000</v>
      </c>
      <c r="H14" s="256">
        <v>22000</v>
      </c>
    </row>
    <row r="15" spans="1:8" s="62" customFormat="1" ht="15" customHeight="1">
      <c r="A15" s="29"/>
      <c r="B15" s="66"/>
      <c r="C15" s="66" t="s">
        <v>828</v>
      </c>
      <c r="D15" s="66"/>
      <c r="E15" s="66"/>
      <c r="F15" s="241" t="s">
        <v>829</v>
      </c>
      <c r="G15" s="207">
        <f>SUM(G16+G18+G20)</f>
        <v>64000</v>
      </c>
      <c r="H15" s="207">
        <f>SUM(H16+H18+H20)</f>
        <v>74000</v>
      </c>
    </row>
    <row r="16" spans="1:8" s="62" customFormat="1" ht="15" customHeight="1">
      <c r="A16" s="29"/>
      <c r="B16" s="134"/>
      <c r="C16" s="25"/>
      <c r="D16" s="129" t="s">
        <v>830</v>
      </c>
      <c r="E16" s="134"/>
      <c r="F16" s="242" t="s">
        <v>831</v>
      </c>
      <c r="G16" s="205">
        <f>SUM(+G17)</f>
        <v>32000</v>
      </c>
      <c r="H16" s="205">
        <f>SUM(+H17)</f>
        <v>42000</v>
      </c>
    </row>
    <row r="17" spans="1:8" s="62" customFormat="1" ht="15" customHeight="1">
      <c r="A17" s="29" t="s">
        <v>1138</v>
      </c>
      <c r="B17" s="135"/>
      <c r="C17" s="25"/>
      <c r="D17" s="135"/>
      <c r="E17" s="135" t="s">
        <v>834</v>
      </c>
      <c r="F17" s="243" t="s">
        <v>1041</v>
      </c>
      <c r="G17" s="256">
        <v>32000</v>
      </c>
      <c r="H17" s="256">
        <v>42000</v>
      </c>
    </row>
    <row r="18" spans="1:8" s="62" customFormat="1" ht="15" customHeight="1">
      <c r="A18" s="29"/>
      <c r="B18" s="135"/>
      <c r="C18" s="25"/>
      <c r="D18" s="129" t="s">
        <v>837</v>
      </c>
      <c r="E18" s="135"/>
      <c r="F18" s="242" t="s">
        <v>838</v>
      </c>
      <c r="G18" s="205">
        <f>SUM(G19)</f>
        <v>20000</v>
      </c>
      <c r="H18" s="205">
        <f>SUM(H19)</f>
        <v>20000</v>
      </c>
    </row>
    <row r="19" spans="1:8" s="62" customFormat="1" ht="15" customHeight="1">
      <c r="A19" s="29" t="s">
        <v>1139</v>
      </c>
      <c r="B19" s="135"/>
      <c r="C19" s="25"/>
      <c r="D19" s="135"/>
      <c r="E19" s="135" t="s">
        <v>839</v>
      </c>
      <c r="F19" s="243" t="s">
        <v>1042</v>
      </c>
      <c r="G19" s="256">
        <v>20000</v>
      </c>
      <c r="H19" s="256">
        <v>20000</v>
      </c>
    </row>
    <row r="20" spans="1:8" s="62" customFormat="1" ht="15" customHeight="1">
      <c r="A20" s="29"/>
      <c r="B20" s="135"/>
      <c r="C20" s="135"/>
      <c r="D20" s="129" t="s">
        <v>875</v>
      </c>
      <c r="E20" s="135"/>
      <c r="F20" s="242" t="s">
        <v>1005</v>
      </c>
      <c r="G20" s="205">
        <f>SUM(G21)</f>
        <v>12000</v>
      </c>
      <c r="H20" s="205">
        <f>SUM(H21)</f>
        <v>12000</v>
      </c>
    </row>
    <row r="21" spans="1:8" s="62" customFormat="1" ht="15" customHeight="1" thickBot="1">
      <c r="A21" s="29" t="s">
        <v>1140</v>
      </c>
      <c r="B21" s="135"/>
      <c r="C21" s="135"/>
      <c r="D21" s="135"/>
      <c r="E21" s="135" t="s">
        <v>881</v>
      </c>
      <c r="F21" s="243" t="s">
        <v>882</v>
      </c>
      <c r="G21" s="256">
        <v>12000</v>
      </c>
      <c r="H21" s="256">
        <v>12000</v>
      </c>
    </row>
    <row r="22" spans="1:8" s="62" customFormat="1" ht="15" customHeight="1">
      <c r="A22" s="460" t="s">
        <v>1574</v>
      </c>
      <c r="B22" s="461"/>
      <c r="C22" s="461"/>
      <c r="D22" s="461"/>
      <c r="E22" s="461"/>
      <c r="F22" s="461"/>
      <c r="G22" s="225">
        <f>SUM(G23+G63)</f>
        <v>21962080</v>
      </c>
      <c r="H22" s="225">
        <f>SUM(H23+H63)</f>
        <v>75880869</v>
      </c>
    </row>
    <row r="23" spans="1:8" s="62" customFormat="1" ht="13.5" customHeight="1">
      <c r="A23" s="466" t="s">
        <v>1577</v>
      </c>
      <c r="B23" s="457"/>
      <c r="C23" s="457"/>
      <c r="D23" s="457"/>
      <c r="E23" s="457"/>
      <c r="F23" s="457"/>
      <c r="G23" s="226">
        <f>SUM(G24+G43+G50+G57)</f>
        <v>10779797</v>
      </c>
      <c r="H23" s="226">
        <f>SUM(H24+H43+H50+H57)</f>
        <v>12255138</v>
      </c>
    </row>
    <row r="24" spans="1:8" s="62" customFormat="1" ht="18" customHeight="1">
      <c r="A24" s="447" t="s">
        <v>1576</v>
      </c>
      <c r="B24" s="448"/>
      <c r="C24" s="448"/>
      <c r="D24" s="448"/>
      <c r="E24" s="448"/>
      <c r="F24" s="448"/>
      <c r="G24" s="227">
        <f>SUM(G27+G38)</f>
        <v>6011489</v>
      </c>
      <c r="H24" s="227">
        <f>SUM(H27+H38)</f>
        <v>6963960</v>
      </c>
    </row>
    <row r="25" spans="1:8" s="62" customFormat="1" ht="15" customHeight="1" thickBot="1">
      <c r="A25" s="444" t="s">
        <v>1311</v>
      </c>
      <c r="B25" s="445"/>
      <c r="C25" s="445"/>
      <c r="D25" s="445"/>
      <c r="E25" s="445"/>
      <c r="F25" s="445"/>
      <c r="G25" s="254"/>
      <c r="H25" s="254"/>
    </row>
    <row r="26" spans="1:8" s="22" customFormat="1" ht="15.75">
      <c r="A26" s="57"/>
      <c r="B26" s="66" t="s">
        <v>1002</v>
      </c>
      <c r="C26" s="135"/>
      <c r="D26" s="135"/>
      <c r="E26" s="135"/>
      <c r="F26" s="241" t="s">
        <v>1024</v>
      </c>
      <c r="G26" s="97"/>
      <c r="H26" s="97"/>
    </row>
    <row r="27" spans="1:8" s="22" customFormat="1" ht="15.75">
      <c r="A27" s="57"/>
      <c r="B27" s="135"/>
      <c r="C27" s="25" t="s">
        <v>828</v>
      </c>
      <c r="D27" s="129"/>
      <c r="E27" s="135"/>
      <c r="F27" s="241" t="s">
        <v>829</v>
      </c>
      <c r="G27" s="103">
        <f>+G28+G33</f>
        <v>4471489</v>
      </c>
      <c r="H27" s="103">
        <f>+H28+H33</f>
        <v>4886160</v>
      </c>
    </row>
    <row r="28" spans="1:8" s="48" customFormat="1" ht="15.75">
      <c r="A28" s="372"/>
      <c r="B28" s="138"/>
      <c r="C28" s="20"/>
      <c r="D28" s="129" t="s">
        <v>837</v>
      </c>
      <c r="E28" s="138"/>
      <c r="F28" s="242" t="s">
        <v>838</v>
      </c>
      <c r="G28" s="173">
        <f>SUM(G29:G32)</f>
        <v>4256989</v>
      </c>
      <c r="H28" s="173">
        <f>SUM(H29:H32)</f>
        <v>4665660</v>
      </c>
    </row>
    <row r="29" spans="1:8" s="22" customFormat="1" ht="15.75">
      <c r="A29" s="57" t="s">
        <v>961</v>
      </c>
      <c r="B29" s="135"/>
      <c r="C29" s="135"/>
      <c r="D29" s="135"/>
      <c r="E29" s="135" t="s">
        <v>839</v>
      </c>
      <c r="F29" s="243" t="s">
        <v>1042</v>
      </c>
      <c r="G29" s="97">
        <v>2756989</v>
      </c>
      <c r="H29" s="97">
        <v>2047955</v>
      </c>
    </row>
    <row r="30" spans="1:8" s="22" customFormat="1" ht="15.75">
      <c r="A30" s="57" t="s">
        <v>967</v>
      </c>
      <c r="B30" s="135"/>
      <c r="C30" s="135"/>
      <c r="D30" s="135"/>
      <c r="E30" s="135" t="s">
        <v>839</v>
      </c>
      <c r="F30" s="243" t="s">
        <v>680</v>
      </c>
      <c r="G30" s="97">
        <v>0</v>
      </c>
      <c r="H30" s="97">
        <v>973705</v>
      </c>
    </row>
    <row r="31" spans="1:8" s="63" customFormat="1" ht="15.75">
      <c r="A31" s="57" t="s">
        <v>1012</v>
      </c>
      <c r="B31" s="152"/>
      <c r="C31" s="152"/>
      <c r="D31" s="152"/>
      <c r="E31" s="152" t="s">
        <v>854</v>
      </c>
      <c r="F31" s="265" t="s">
        <v>855</v>
      </c>
      <c r="G31" s="272">
        <v>1500000</v>
      </c>
      <c r="H31" s="272">
        <v>1150800</v>
      </c>
    </row>
    <row r="32" spans="1:8" s="63" customFormat="1" ht="15.75">
      <c r="A32" s="57" t="s">
        <v>1303</v>
      </c>
      <c r="B32" s="152"/>
      <c r="C32" s="152"/>
      <c r="D32" s="152"/>
      <c r="E32" s="152" t="s">
        <v>854</v>
      </c>
      <c r="F32" s="265" t="s">
        <v>681</v>
      </c>
      <c r="G32" s="272">
        <v>0</v>
      </c>
      <c r="H32" s="272">
        <v>493200</v>
      </c>
    </row>
    <row r="33" spans="1:8" s="48" customFormat="1" ht="15.75">
      <c r="A33" s="372"/>
      <c r="B33" s="138"/>
      <c r="C33" s="20"/>
      <c r="D33" s="129" t="s">
        <v>859</v>
      </c>
      <c r="E33" s="138"/>
      <c r="F33" s="242" t="s">
        <v>860</v>
      </c>
      <c r="G33" s="173">
        <f>SUM(G34:G37)</f>
        <v>214500</v>
      </c>
      <c r="H33" s="173">
        <f>SUM(H34:H37)</f>
        <v>220500</v>
      </c>
    </row>
    <row r="34" spans="1:8" s="22" customFormat="1" ht="15.75">
      <c r="A34" s="57" t="s">
        <v>1141</v>
      </c>
      <c r="B34" s="135"/>
      <c r="C34" s="135"/>
      <c r="D34" s="135"/>
      <c r="E34" s="135" t="s">
        <v>868</v>
      </c>
      <c r="F34" s="243" t="s">
        <v>1044</v>
      </c>
      <c r="G34" s="97">
        <v>104000</v>
      </c>
      <c r="H34" s="97">
        <v>77000</v>
      </c>
    </row>
    <row r="35" spans="1:8" s="22" customFormat="1" ht="15.75">
      <c r="A35" s="57" t="s">
        <v>1027</v>
      </c>
      <c r="B35" s="135"/>
      <c r="C35" s="135"/>
      <c r="D35" s="135"/>
      <c r="E35" s="135" t="s">
        <v>868</v>
      </c>
      <c r="F35" s="243" t="s">
        <v>682</v>
      </c>
      <c r="G35" s="97">
        <v>0</v>
      </c>
      <c r="H35" s="97">
        <v>33000</v>
      </c>
    </row>
    <row r="36" spans="1:8" s="22" customFormat="1" ht="15.75">
      <c r="A36" s="57" t="s">
        <v>1142</v>
      </c>
      <c r="B36" s="135"/>
      <c r="C36" s="135"/>
      <c r="D36" s="135"/>
      <c r="E36" s="135" t="s">
        <v>869</v>
      </c>
      <c r="F36" s="21" t="s">
        <v>1008</v>
      </c>
      <c r="G36" s="97">
        <v>110500</v>
      </c>
      <c r="H36" s="97">
        <v>77350</v>
      </c>
    </row>
    <row r="37" spans="1:8" s="22" customFormat="1" ht="15.75">
      <c r="A37" s="57" t="s">
        <v>1143</v>
      </c>
      <c r="B37" s="135"/>
      <c r="C37" s="135"/>
      <c r="D37" s="135"/>
      <c r="E37" s="135" t="s">
        <v>869</v>
      </c>
      <c r="F37" s="21" t="s">
        <v>683</v>
      </c>
      <c r="G37" s="97">
        <v>0</v>
      </c>
      <c r="H37" s="97">
        <v>33150</v>
      </c>
    </row>
    <row r="38" spans="1:8" s="22" customFormat="1" ht="31.5">
      <c r="A38" s="57"/>
      <c r="B38" s="135"/>
      <c r="C38" s="66" t="s">
        <v>944</v>
      </c>
      <c r="D38" s="129"/>
      <c r="E38" s="129"/>
      <c r="F38" s="241" t="s">
        <v>1033</v>
      </c>
      <c r="G38" s="209">
        <f>SUM(G39)</f>
        <v>1540000</v>
      </c>
      <c r="H38" s="209">
        <f>SUM(H39)</f>
        <v>2077800</v>
      </c>
    </row>
    <row r="39" spans="1:8" s="22" customFormat="1" ht="15.75" customHeight="1">
      <c r="A39" s="57"/>
      <c r="B39" s="135"/>
      <c r="C39" s="21"/>
      <c r="D39" s="129" t="s">
        <v>945</v>
      </c>
      <c r="E39" s="154"/>
      <c r="F39" s="242" t="s">
        <v>1034</v>
      </c>
      <c r="G39" s="206">
        <f>SUM(G40:G42)</f>
        <v>1540000</v>
      </c>
      <c r="H39" s="206">
        <f>SUM(H40:H42)</f>
        <v>2077800</v>
      </c>
    </row>
    <row r="40" spans="1:8" s="22" customFormat="1" ht="15.75">
      <c r="A40" s="57"/>
      <c r="B40" s="135"/>
      <c r="C40" s="66"/>
      <c r="D40" s="135"/>
      <c r="E40" s="135" t="s">
        <v>946</v>
      </c>
      <c r="F40" s="304" t="s">
        <v>390</v>
      </c>
      <c r="G40" s="97">
        <v>1540000</v>
      </c>
      <c r="H40" s="97">
        <v>0</v>
      </c>
    </row>
    <row r="41" spans="1:8" s="22" customFormat="1" ht="15.75">
      <c r="A41" s="57" t="s">
        <v>1144</v>
      </c>
      <c r="B41" s="135"/>
      <c r="C41" s="66"/>
      <c r="D41" s="135"/>
      <c r="E41" s="135" t="s">
        <v>947</v>
      </c>
      <c r="F41" s="304" t="s">
        <v>979</v>
      </c>
      <c r="G41" s="97">
        <v>0</v>
      </c>
      <c r="H41" s="97">
        <v>1454460</v>
      </c>
    </row>
    <row r="42" spans="1:8" s="22" customFormat="1" ht="16.5" thickBot="1">
      <c r="A42" s="77" t="s">
        <v>1145</v>
      </c>
      <c r="B42" s="141"/>
      <c r="C42" s="140"/>
      <c r="D42" s="141"/>
      <c r="E42" s="141" t="s">
        <v>947</v>
      </c>
      <c r="F42" s="251" t="s">
        <v>684</v>
      </c>
      <c r="G42" s="97">
        <v>0</v>
      </c>
      <c r="H42" s="97">
        <v>623340</v>
      </c>
    </row>
    <row r="43" spans="1:8" s="22" customFormat="1" ht="15.75">
      <c r="A43" s="476" t="s">
        <v>619</v>
      </c>
      <c r="B43" s="477"/>
      <c r="C43" s="477"/>
      <c r="D43" s="477"/>
      <c r="E43" s="477"/>
      <c r="F43" s="477"/>
      <c r="G43" s="230">
        <f>SUM(G46)</f>
        <v>781733</v>
      </c>
      <c r="H43" s="230">
        <f>SUM(H46)</f>
        <v>868505</v>
      </c>
    </row>
    <row r="44" spans="1:8" s="22" customFormat="1" ht="16.5" thickBot="1">
      <c r="A44" s="444" t="s">
        <v>1311</v>
      </c>
      <c r="B44" s="445"/>
      <c r="C44" s="445"/>
      <c r="D44" s="445"/>
      <c r="E44" s="445"/>
      <c r="F44" s="445"/>
      <c r="G44" s="254"/>
      <c r="H44" s="254"/>
    </row>
    <row r="45" spans="1:8" s="22" customFormat="1" ht="15.75">
      <c r="A45" s="57"/>
      <c r="B45" s="66" t="s">
        <v>1002</v>
      </c>
      <c r="C45" s="135"/>
      <c r="D45" s="135"/>
      <c r="E45" s="135"/>
      <c r="F45" s="241" t="s">
        <v>1024</v>
      </c>
      <c r="G45" s="97"/>
      <c r="H45" s="97"/>
    </row>
    <row r="46" spans="1:8" s="22" customFormat="1" ht="15.75">
      <c r="A46" s="57"/>
      <c r="B46" s="135"/>
      <c r="C46" s="25" t="s">
        <v>828</v>
      </c>
      <c r="D46" s="129"/>
      <c r="E46" s="135"/>
      <c r="F46" s="241" t="s">
        <v>829</v>
      </c>
      <c r="G46" s="103">
        <f>+G47+G52</f>
        <v>781733</v>
      </c>
      <c r="H46" s="103">
        <f>+H47+H52</f>
        <v>868505</v>
      </c>
    </row>
    <row r="47" spans="1:8" s="22" customFormat="1" ht="15.75">
      <c r="A47" s="57"/>
      <c r="B47" s="138"/>
      <c r="C47" s="20"/>
      <c r="D47" s="129" t="s">
        <v>859</v>
      </c>
      <c r="E47" s="138"/>
      <c r="F47" s="242" t="s">
        <v>860</v>
      </c>
      <c r="G47" s="173">
        <f>SUM(G48:G49)</f>
        <v>781733</v>
      </c>
      <c r="H47" s="173">
        <f>SUM(H48:H49)</f>
        <v>868505</v>
      </c>
    </row>
    <row r="48" spans="1:8" s="22" customFormat="1" ht="33.75" customHeight="1">
      <c r="A48" s="57" t="s">
        <v>1146</v>
      </c>
      <c r="B48" s="135"/>
      <c r="C48" s="135"/>
      <c r="D48" s="135"/>
      <c r="E48" s="135" t="s">
        <v>863</v>
      </c>
      <c r="F48" s="243" t="s">
        <v>1312</v>
      </c>
      <c r="G48" s="97">
        <v>781733</v>
      </c>
      <c r="H48" s="97">
        <v>607954</v>
      </c>
    </row>
    <row r="49" spans="1:8" s="22" customFormat="1" ht="33.75" customHeight="1" thickBot="1">
      <c r="A49" s="77" t="s">
        <v>1147</v>
      </c>
      <c r="B49" s="141"/>
      <c r="C49" s="141"/>
      <c r="D49" s="141"/>
      <c r="E49" s="135" t="s">
        <v>863</v>
      </c>
      <c r="F49" s="243" t="s">
        <v>685</v>
      </c>
      <c r="G49" s="97">
        <v>0</v>
      </c>
      <c r="H49" s="97">
        <v>260551</v>
      </c>
    </row>
    <row r="50" spans="1:8" s="22" customFormat="1" ht="15.75">
      <c r="A50" s="476" t="s">
        <v>620</v>
      </c>
      <c r="B50" s="477"/>
      <c r="C50" s="477"/>
      <c r="D50" s="477"/>
      <c r="E50" s="477"/>
      <c r="F50" s="477"/>
      <c r="G50" s="230">
        <f>SUM(G53)</f>
        <v>1400244</v>
      </c>
      <c r="H50" s="230">
        <f>SUM(H53)</f>
        <v>1549259</v>
      </c>
    </row>
    <row r="51" spans="1:8" s="22" customFormat="1" ht="16.5" thickBot="1">
      <c r="A51" s="444" t="s">
        <v>1311</v>
      </c>
      <c r="B51" s="445"/>
      <c r="C51" s="445"/>
      <c r="D51" s="445"/>
      <c r="E51" s="445"/>
      <c r="F51" s="445"/>
      <c r="G51" s="254"/>
      <c r="H51" s="254"/>
    </row>
    <row r="52" spans="1:8" s="22" customFormat="1" ht="15.75">
      <c r="A52" s="57"/>
      <c r="B52" s="66" t="s">
        <v>1002</v>
      </c>
      <c r="C52" s="135"/>
      <c r="D52" s="135"/>
      <c r="E52" s="135"/>
      <c r="F52" s="241" t="s">
        <v>1024</v>
      </c>
      <c r="G52" s="97"/>
      <c r="H52" s="97"/>
    </row>
    <row r="53" spans="1:8" s="22" customFormat="1" ht="15.75">
      <c r="A53" s="57"/>
      <c r="B53" s="135"/>
      <c r="C53" s="25" t="s">
        <v>828</v>
      </c>
      <c r="D53" s="129"/>
      <c r="E53" s="135"/>
      <c r="F53" s="241" t="s">
        <v>829</v>
      </c>
      <c r="G53" s="103">
        <f>SUM(G54)</f>
        <v>1400244</v>
      </c>
      <c r="H53" s="103">
        <f>SUM(H54)</f>
        <v>1549259</v>
      </c>
    </row>
    <row r="54" spans="1:8" s="22" customFormat="1" ht="15.75">
      <c r="A54" s="57"/>
      <c r="B54" s="138"/>
      <c r="C54" s="20"/>
      <c r="D54" s="129" t="s">
        <v>859</v>
      </c>
      <c r="E54" s="138"/>
      <c r="F54" s="242" t="s">
        <v>860</v>
      </c>
      <c r="G54" s="173">
        <f>SUM(G55:G56)</f>
        <v>1400244</v>
      </c>
      <c r="H54" s="173">
        <f>SUM(H55:H56)</f>
        <v>1549259</v>
      </c>
    </row>
    <row r="55" spans="1:8" s="22" customFormat="1" ht="15.75">
      <c r="A55" s="57" t="s">
        <v>1148</v>
      </c>
      <c r="B55" s="135"/>
      <c r="C55" s="135"/>
      <c r="D55" s="135"/>
      <c r="E55" s="152" t="s">
        <v>863</v>
      </c>
      <c r="F55" s="265" t="s">
        <v>1286</v>
      </c>
      <c r="G55" s="272">
        <v>1400244</v>
      </c>
      <c r="H55" s="272">
        <v>1084481</v>
      </c>
    </row>
    <row r="56" spans="1:8" s="22" customFormat="1" ht="32.25" thickBot="1">
      <c r="A56" s="77" t="s">
        <v>1149</v>
      </c>
      <c r="B56" s="141"/>
      <c r="C56" s="141"/>
      <c r="D56" s="141"/>
      <c r="E56" s="152" t="s">
        <v>865</v>
      </c>
      <c r="F56" s="265" t="s">
        <v>686</v>
      </c>
      <c r="G56" s="272">
        <v>0</v>
      </c>
      <c r="H56" s="272">
        <v>464778</v>
      </c>
    </row>
    <row r="57" spans="1:8" s="22" customFormat="1" ht="15.75">
      <c r="A57" s="476" t="s">
        <v>621</v>
      </c>
      <c r="B57" s="477"/>
      <c r="C57" s="477"/>
      <c r="D57" s="477"/>
      <c r="E57" s="477"/>
      <c r="F57" s="477"/>
      <c r="G57" s="230">
        <f>SUM(G60)</f>
        <v>2586331</v>
      </c>
      <c r="H57" s="230">
        <f>SUM(H60)</f>
        <v>2873414</v>
      </c>
    </row>
    <row r="58" spans="1:8" s="22" customFormat="1" ht="16.5" thickBot="1">
      <c r="A58" s="444" t="s">
        <v>1311</v>
      </c>
      <c r="B58" s="445"/>
      <c r="C58" s="445"/>
      <c r="D58" s="445"/>
      <c r="E58" s="445"/>
      <c r="F58" s="445"/>
      <c r="G58" s="254"/>
      <c r="H58" s="254"/>
    </row>
    <row r="59" spans="1:8" s="22" customFormat="1" ht="15.75">
      <c r="A59" s="57"/>
      <c r="B59" s="66" t="s">
        <v>1003</v>
      </c>
      <c r="C59" s="66"/>
      <c r="D59" s="135"/>
      <c r="E59" s="135"/>
      <c r="F59" s="241" t="s">
        <v>1025</v>
      </c>
      <c r="G59" s="97"/>
      <c r="H59" s="97"/>
    </row>
    <row r="60" spans="1:8" s="22" customFormat="1" ht="22.5" customHeight="1">
      <c r="A60" s="57"/>
      <c r="B60" s="135"/>
      <c r="C60" s="66" t="s">
        <v>1006</v>
      </c>
      <c r="D60" s="135"/>
      <c r="E60" s="135"/>
      <c r="F60" s="241" t="s">
        <v>1302</v>
      </c>
      <c r="G60" s="103">
        <f>SUM(G61)</f>
        <v>2586331</v>
      </c>
      <c r="H60" s="103">
        <f>SUM(H61)</f>
        <v>2873414</v>
      </c>
    </row>
    <row r="61" spans="1:8" s="22" customFormat="1" ht="15.75">
      <c r="A61" s="57"/>
      <c r="B61" s="135"/>
      <c r="C61" s="135"/>
      <c r="D61" s="129" t="s">
        <v>1313</v>
      </c>
      <c r="E61" s="129"/>
      <c r="F61" s="242" t="s">
        <v>1314</v>
      </c>
      <c r="G61" s="173">
        <f>SUM(G62)</f>
        <v>2586331</v>
      </c>
      <c r="H61" s="173">
        <f>SUM(H62)</f>
        <v>2873414</v>
      </c>
    </row>
    <row r="62" spans="1:8" s="22" customFormat="1" ht="16.5" thickBot="1">
      <c r="A62" s="77" t="s">
        <v>1150</v>
      </c>
      <c r="B62" s="141"/>
      <c r="C62" s="141"/>
      <c r="D62" s="141"/>
      <c r="E62" s="141" t="s">
        <v>1319</v>
      </c>
      <c r="F62" s="251" t="s">
        <v>1315</v>
      </c>
      <c r="G62" s="186">
        <v>2586331</v>
      </c>
      <c r="H62" s="186">
        <v>2873414</v>
      </c>
    </row>
    <row r="63" spans="1:8" s="22" customFormat="1" ht="32.25" customHeight="1">
      <c r="A63" s="470" t="s">
        <v>1578</v>
      </c>
      <c r="B63" s="471"/>
      <c r="C63" s="471"/>
      <c r="D63" s="471"/>
      <c r="E63" s="471"/>
      <c r="F63" s="471"/>
      <c r="G63" s="370">
        <f>SUM(G140+G134+G118+G92+G64+G110)</f>
        <v>11182283</v>
      </c>
      <c r="H63" s="370">
        <f>SUM(H140+H134+H118+H92+H64+H110)</f>
        <v>63625731</v>
      </c>
    </row>
    <row r="64" spans="1:8" s="22" customFormat="1" ht="15.75">
      <c r="A64" s="447" t="s">
        <v>1412</v>
      </c>
      <c r="B64" s="448"/>
      <c r="C64" s="448"/>
      <c r="D64" s="448"/>
      <c r="E64" s="448"/>
      <c r="F64" s="448"/>
      <c r="G64" s="233">
        <f>SUM(G67+G87+G81+G78)</f>
        <v>1698650</v>
      </c>
      <c r="H64" s="233">
        <f>SUM(H67+H87+H81+H78)</f>
        <v>2234000</v>
      </c>
    </row>
    <row r="65" spans="1:8" s="22" customFormat="1" ht="16.5" thickBot="1">
      <c r="A65" s="444" t="s">
        <v>1311</v>
      </c>
      <c r="B65" s="445"/>
      <c r="C65" s="445"/>
      <c r="D65" s="445"/>
      <c r="E65" s="445"/>
      <c r="F65" s="445"/>
      <c r="G65" s="234"/>
      <c r="H65" s="234"/>
    </row>
    <row r="66" spans="1:8" s="22" customFormat="1" ht="15.75">
      <c r="A66" s="57"/>
      <c r="B66" s="66" t="s">
        <v>1002</v>
      </c>
      <c r="C66" s="135"/>
      <c r="D66" s="135"/>
      <c r="E66" s="135"/>
      <c r="F66" s="241" t="s">
        <v>1024</v>
      </c>
      <c r="G66" s="97"/>
      <c r="H66" s="97"/>
    </row>
    <row r="67" spans="1:8" s="22" customFormat="1" ht="15.75">
      <c r="A67" s="57"/>
      <c r="B67" s="66"/>
      <c r="C67" s="25" t="s">
        <v>828</v>
      </c>
      <c r="D67" s="129"/>
      <c r="E67" s="135"/>
      <c r="F67" s="241" t="s">
        <v>829</v>
      </c>
      <c r="G67" s="103">
        <f>SUM(G70+G74+G68)</f>
        <v>758900</v>
      </c>
      <c r="H67" s="103">
        <f>SUM(H70+H74+H68)</f>
        <v>1334000</v>
      </c>
    </row>
    <row r="68" spans="1:8" s="22" customFormat="1" ht="15.75">
      <c r="A68" s="57"/>
      <c r="B68" s="66"/>
      <c r="C68" s="25"/>
      <c r="D68" s="129" t="s">
        <v>837</v>
      </c>
      <c r="E68" s="135"/>
      <c r="F68" s="242" t="s">
        <v>838</v>
      </c>
      <c r="G68" s="206">
        <f>SUM(G69)</f>
        <v>22000</v>
      </c>
      <c r="H68" s="206">
        <f>SUM(H69)</f>
        <v>0</v>
      </c>
    </row>
    <row r="69" spans="1:8" s="22" customFormat="1" ht="15.75">
      <c r="A69" s="57"/>
      <c r="B69" s="66"/>
      <c r="C69" s="25"/>
      <c r="D69" s="129"/>
      <c r="E69" s="135" t="s">
        <v>858</v>
      </c>
      <c r="F69" s="266" t="s">
        <v>1035</v>
      </c>
      <c r="G69" s="210">
        <v>22000</v>
      </c>
      <c r="H69" s="210">
        <v>0</v>
      </c>
    </row>
    <row r="70" spans="1:8" s="22" customFormat="1" ht="15.75">
      <c r="A70" s="57"/>
      <c r="B70" s="66"/>
      <c r="C70" s="135"/>
      <c r="D70" s="129" t="s">
        <v>859</v>
      </c>
      <c r="E70" s="138"/>
      <c r="F70" s="242" t="s">
        <v>860</v>
      </c>
      <c r="G70" s="173">
        <f>SUM(G71:G73)</f>
        <v>420000</v>
      </c>
      <c r="H70" s="173">
        <f>SUM(H71:H73)</f>
        <v>951000</v>
      </c>
    </row>
    <row r="71" spans="1:8" s="22" customFormat="1" ht="15.75">
      <c r="A71" s="57" t="s">
        <v>1151</v>
      </c>
      <c r="B71" s="66"/>
      <c r="C71" s="135"/>
      <c r="D71" s="135"/>
      <c r="E71" s="152" t="s">
        <v>866</v>
      </c>
      <c r="F71" s="265" t="s">
        <v>867</v>
      </c>
      <c r="G71" s="97">
        <v>420000</v>
      </c>
      <c r="H71" s="97">
        <v>420000</v>
      </c>
    </row>
    <row r="72" spans="1:8" s="22" customFormat="1" ht="15.75">
      <c r="A72" s="57" t="s">
        <v>1152</v>
      </c>
      <c r="B72" s="66"/>
      <c r="C72" s="135"/>
      <c r="D72" s="135"/>
      <c r="E72" s="152" t="s">
        <v>868</v>
      </c>
      <c r="F72" s="265" t="s">
        <v>1044</v>
      </c>
      <c r="G72" s="97">
        <v>0</v>
      </c>
      <c r="H72" s="97">
        <v>351000</v>
      </c>
    </row>
    <row r="73" spans="1:8" s="22" customFormat="1" ht="15.75">
      <c r="A73" s="57" t="s">
        <v>1153</v>
      </c>
      <c r="B73" s="66"/>
      <c r="C73" s="135"/>
      <c r="D73" s="135"/>
      <c r="E73" s="152" t="s">
        <v>870</v>
      </c>
      <c r="F73" s="265" t="s">
        <v>1092</v>
      </c>
      <c r="G73" s="97">
        <v>0</v>
      </c>
      <c r="H73" s="97">
        <v>180000</v>
      </c>
    </row>
    <row r="74" spans="1:8" s="22" customFormat="1" ht="15.75">
      <c r="A74" s="57"/>
      <c r="B74" s="66"/>
      <c r="C74" s="135"/>
      <c r="D74" s="129" t="s">
        <v>875</v>
      </c>
      <c r="E74" s="135"/>
      <c r="F74" s="242" t="s">
        <v>1005</v>
      </c>
      <c r="G74" s="173">
        <f>SUM(G76+G75+G77)</f>
        <v>316900</v>
      </c>
      <c r="H74" s="173">
        <f>SUM(H76+H75+H77)</f>
        <v>383000</v>
      </c>
    </row>
    <row r="75" spans="1:8" s="22" customFormat="1" ht="15.75">
      <c r="A75" s="57" t="s">
        <v>1154</v>
      </c>
      <c r="B75" s="66"/>
      <c r="C75" s="135"/>
      <c r="D75" s="129"/>
      <c r="E75" s="135" t="s">
        <v>876</v>
      </c>
      <c r="F75" s="304" t="s">
        <v>722</v>
      </c>
      <c r="G75" s="210">
        <v>163900</v>
      </c>
      <c r="H75" s="210">
        <v>180000</v>
      </c>
    </row>
    <row r="76" spans="1:8" s="22" customFormat="1" ht="15.75">
      <c r="A76" s="57" t="s">
        <v>1155</v>
      </c>
      <c r="B76" s="66"/>
      <c r="C76" s="135"/>
      <c r="D76" s="135"/>
      <c r="E76" s="135" t="s">
        <v>879</v>
      </c>
      <c r="F76" s="243" t="s">
        <v>880</v>
      </c>
      <c r="G76" s="97">
        <v>153000</v>
      </c>
      <c r="H76" s="97">
        <v>153000</v>
      </c>
    </row>
    <row r="77" spans="1:8" s="22" customFormat="1" ht="15.75">
      <c r="A77" s="57" t="s">
        <v>1156</v>
      </c>
      <c r="B77" s="66"/>
      <c r="C77" s="135"/>
      <c r="D77" s="135"/>
      <c r="E77" s="152" t="s">
        <v>883</v>
      </c>
      <c r="F77" s="265" t="s">
        <v>1095</v>
      </c>
      <c r="G77" s="97">
        <v>0</v>
      </c>
      <c r="H77" s="97">
        <v>50000</v>
      </c>
    </row>
    <row r="78" spans="1:8" s="22" customFormat="1" ht="15.75">
      <c r="A78" s="57"/>
      <c r="B78" s="66"/>
      <c r="C78" s="25" t="s">
        <v>936</v>
      </c>
      <c r="D78" s="135"/>
      <c r="E78" s="135"/>
      <c r="F78" s="241" t="s">
        <v>937</v>
      </c>
      <c r="G78" s="209">
        <f>SUM(G79)</f>
        <v>0</v>
      </c>
      <c r="H78" s="209">
        <f>SUM(H79)</f>
        <v>386000</v>
      </c>
    </row>
    <row r="79" spans="1:8" s="22" customFormat="1" ht="15.75">
      <c r="A79" s="57"/>
      <c r="B79" s="66"/>
      <c r="C79" s="129"/>
      <c r="D79" s="129" t="s">
        <v>938</v>
      </c>
      <c r="E79" s="129"/>
      <c r="F79" s="242" t="s">
        <v>939</v>
      </c>
      <c r="G79" s="206">
        <f>SUM(G80)</f>
        <v>0</v>
      </c>
      <c r="H79" s="206">
        <f>SUM(H80)</f>
        <v>386000</v>
      </c>
    </row>
    <row r="80" spans="1:8" s="22" customFormat="1" ht="15.75">
      <c r="A80" s="57" t="s">
        <v>1157</v>
      </c>
      <c r="B80" s="66"/>
      <c r="C80" s="146"/>
      <c r="D80" s="135"/>
      <c r="E80" s="152" t="s">
        <v>940</v>
      </c>
      <c r="F80" s="265" t="s">
        <v>981</v>
      </c>
      <c r="G80" s="272">
        <v>0</v>
      </c>
      <c r="H80" s="272">
        <v>386000</v>
      </c>
    </row>
    <row r="81" spans="1:8" s="22" customFormat="1" ht="31.5">
      <c r="A81" s="57"/>
      <c r="B81" s="66"/>
      <c r="C81" s="66" t="s">
        <v>944</v>
      </c>
      <c r="D81" s="129"/>
      <c r="E81" s="129"/>
      <c r="F81" s="241" t="s">
        <v>1033</v>
      </c>
      <c r="G81" s="209">
        <f>SUM(G82)</f>
        <v>355000</v>
      </c>
      <c r="H81" s="209">
        <f>SUM(H82)</f>
        <v>414000</v>
      </c>
    </row>
    <row r="82" spans="1:8" s="22" customFormat="1" ht="18.75" customHeight="1">
      <c r="A82" s="57"/>
      <c r="B82" s="66"/>
      <c r="C82" s="21"/>
      <c r="D82" s="129" t="s">
        <v>945</v>
      </c>
      <c r="E82" s="154"/>
      <c r="F82" s="242" t="s">
        <v>1034</v>
      </c>
      <c r="G82" s="206">
        <f>SUM(G83:G86)</f>
        <v>355000</v>
      </c>
      <c r="H82" s="206">
        <f>SUM(H83:H86)</f>
        <v>414000</v>
      </c>
    </row>
    <row r="83" spans="1:8" s="22" customFormat="1" ht="15.75">
      <c r="A83" s="57"/>
      <c r="B83" s="66"/>
      <c r="C83" s="66"/>
      <c r="D83" s="135"/>
      <c r="E83" s="135" t="s">
        <v>946</v>
      </c>
      <c r="F83" s="304" t="s">
        <v>390</v>
      </c>
      <c r="G83" s="97">
        <v>355000</v>
      </c>
      <c r="H83" s="97">
        <v>0</v>
      </c>
    </row>
    <row r="84" spans="1:8" s="22" customFormat="1" ht="15.75">
      <c r="A84" s="57" t="s">
        <v>1158</v>
      </c>
      <c r="B84" s="66"/>
      <c r="C84" s="66"/>
      <c r="D84" s="135"/>
      <c r="E84" s="135" t="s">
        <v>947</v>
      </c>
      <c r="F84" s="304" t="s">
        <v>979</v>
      </c>
      <c r="G84" s="97">
        <v>0</v>
      </c>
      <c r="H84" s="97">
        <v>154000</v>
      </c>
    </row>
    <row r="85" spans="1:8" s="22" customFormat="1" ht="15.75">
      <c r="A85" s="57" t="s">
        <v>1159</v>
      </c>
      <c r="B85" s="66"/>
      <c r="C85" s="66"/>
      <c r="D85" s="135"/>
      <c r="E85" s="152" t="s">
        <v>947</v>
      </c>
      <c r="F85" s="345" t="s">
        <v>1096</v>
      </c>
      <c r="G85" s="97">
        <v>0</v>
      </c>
      <c r="H85" s="97">
        <v>40000</v>
      </c>
    </row>
    <row r="86" spans="1:8" s="22" customFormat="1" ht="31.5">
      <c r="A86" s="57" t="s">
        <v>1160</v>
      </c>
      <c r="B86" s="66"/>
      <c r="C86" s="66"/>
      <c r="D86" s="135"/>
      <c r="E86" s="152" t="s">
        <v>947</v>
      </c>
      <c r="F86" s="345" t="s">
        <v>1097</v>
      </c>
      <c r="G86" s="97">
        <v>0</v>
      </c>
      <c r="H86" s="97">
        <v>220000</v>
      </c>
    </row>
    <row r="87" spans="1:8" s="22" customFormat="1" ht="15.75">
      <c r="A87" s="64"/>
      <c r="B87" s="129"/>
      <c r="C87" s="66" t="s">
        <v>948</v>
      </c>
      <c r="D87" s="129"/>
      <c r="E87" s="129"/>
      <c r="F87" s="244" t="s">
        <v>1028</v>
      </c>
      <c r="G87" s="103">
        <f>SUM(G88)</f>
        <v>584750</v>
      </c>
      <c r="H87" s="103">
        <f>SUM(H88)</f>
        <v>100000</v>
      </c>
    </row>
    <row r="88" spans="1:8" s="48" customFormat="1" ht="15.75">
      <c r="A88" s="64"/>
      <c r="B88" s="129"/>
      <c r="C88" s="129"/>
      <c r="D88" s="129" t="s">
        <v>949</v>
      </c>
      <c r="E88" s="129"/>
      <c r="F88" s="242" t="s">
        <v>950</v>
      </c>
      <c r="G88" s="173">
        <f>SUM(G89:G91)</f>
        <v>584750</v>
      </c>
      <c r="H88" s="173">
        <f>SUM(H89:H91)</f>
        <v>100000</v>
      </c>
    </row>
    <row r="89" spans="1:8" s="22" customFormat="1" ht="15.75">
      <c r="A89" s="57"/>
      <c r="B89" s="135"/>
      <c r="C89" s="66"/>
      <c r="D89" s="135"/>
      <c r="E89" s="135" t="s">
        <v>951</v>
      </c>
      <c r="F89" s="243" t="s">
        <v>721</v>
      </c>
      <c r="G89" s="97">
        <v>264750</v>
      </c>
      <c r="H89" s="97">
        <v>0</v>
      </c>
    </row>
    <row r="90" spans="1:8" s="22" customFormat="1" ht="15.75">
      <c r="A90" s="57"/>
      <c r="B90" s="135"/>
      <c r="C90" s="66"/>
      <c r="D90" s="135"/>
      <c r="E90" s="152" t="s">
        <v>951</v>
      </c>
      <c r="F90" s="265" t="s">
        <v>449</v>
      </c>
      <c r="G90" s="272">
        <v>220000</v>
      </c>
      <c r="H90" s="272">
        <v>0</v>
      </c>
    </row>
    <row r="91" spans="1:8" s="22" customFormat="1" ht="16.5" thickBot="1">
      <c r="A91" s="57" t="s">
        <v>1161</v>
      </c>
      <c r="B91" s="135"/>
      <c r="C91" s="66"/>
      <c r="D91" s="135"/>
      <c r="E91" s="135" t="s">
        <v>951</v>
      </c>
      <c r="F91" s="243" t="s">
        <v>645</v>
      </c>
      <c r="G91" s="97">
        <v>100000</v>
      </c>
      <c r="H91" s="97">
        <v>100000</v>
      </c>
    </row>
    <row r="92" spans="1:8" s="22" customFormat="1" ht="15.75">
      <c r="A92" s="476" t="s">
        <v>622</v>
      </c>
      <c r="B92" s="477"/>
      <c r="C92" s="477"/>
      <c r="D92" s="477"/>
      <c r="E92" s="477"/>
      <c r="F92" s="477"/>
      <c r="G92" s="230">
        <f>SUM(G103+G107+G95)</f>
        <v>1757750</v>
      </c>
      <c r="H92" s="230">
        <f>SUM(H103+H107+H95)</f>
        <v>2050000</v>
      </c>
    </row>
    <row r="93" spans="1:8" s="22" customFormat="1" ht="16.5" thickBot="1">
      <c r="A93" s="444" t="s">
        <v>1311</v>
      </c>
      <c r="B93" s="445"/>
      <c r="C93" s="445"/>
      <c r="D93" s="445"/>
      <c r="E93" s="445"/>
      <c r="F93" s="445"/>
      <c r="G93" s="254"/>
      <c r="H93" s="254"/>
    </row>
    <row r="94" spans="1:8" s="22" customFormat="1" ht="15.75">
      <c r="A94" s="59"/>
      <c r="B94" s="66" t="s">
        <v>1002</v>
      </c>
      <c r="C94" s="135"/>
      <c r="D94" s="135"/>
      <c r="E94" s="135"/>
      <c r="F94" s="241" t="s">
        <v>1024</v>
      </c>
      <c r="G94" s="97"/>
      <c r="H94" s="97"/>
    </row>
    <row r="95" spans="1:8" s="22" customFormat="1" ht="15.75">
      <c r="A95" s="59"/>
      <c r="B95" s="66"/>
      <c r="C95" s="25" t="s">
        <v>828</v>
      </c>
      <c r="D95" s="129"/>
      <c r="E95" s="135"/>
      <c r="F95" s="241" t="s">
        <v>829</v>
      </c>
      <c r="G95" s="103">
        <f>SUM(G98+G96)</f>
        <v>367750</v>
      </c>
      <c r="H95" s="103">
        <f>SUM(H98+H96)</f>
        <v>200000</v>
      </c>
    </row>
    <row r="96" spans="1:8" s="22" customFormat="1" ht="15.75">
      <c r="A96" s="59"/>
      <c r="B96" s="66"/>
      <c r="C96" s="25"/>
      <c r="D96" s="129" t="s">
        <v>837</v>
      </c>
      <c r="E96" s="135"/>
      <c r="F96" s="20" t="s">
        <v>838</v>
      </c>
      <c r="G96" s="206">
        <f>SUM(G97)</f>
        <v>0</v>
      </c>
      <c r="H96" s="206">
        <f>SUM(H97)</f>
        <v>200000</v>
      </c>
    </row>
    <row r="97" spans="1:8" s="22" customFormat="1" ht="15.75">
      <c r="A97" s="59" t="s">
        <v>1162</v>
      </c>
      <c r="B97" s="66"/>
      <c r="C97" s="25"/>
      <c r="D97" s="129"/>
      <c r="E97" s="135" t="s">
        <v>858</v>
      </c>
      <c r="F97" s="21" t="s">
        <v>1035</v>
      </c>
      <c r="G97" s="210">
        <v>0</v>
      </c>
      <c r="H97" s="210">
        <v>200000</v>
      </c>
    </row>
    <row r="98" spans="1:8" s="22" customFormat="1" ht="15.75">
      <c r="A98" s="59"/>
      <c r="B98" s="66"/>
      <c r="C98" s="25"/>
      <c r="D98" s="129" t="s">
        <v>859</v>
      </c>
      <c r="E98" s="138"/>
      <c r="F98" s="242" t="s">
        <v>860</v>
      </c>
      <c r="G98" s="206">
        <f>SUM(G99+G100+G101)</f>
        <v>367750</v>
      </c>
      <c r="H98" s="206">
        <f>SUM(H99+H100+H101)</f>
        <v>0</v>
      </c>
    </row>
    <row r="99" spans="1:8" s="22" customFormat="1" ht="15.75">
      <c r="A99" s="59"/>
      <c r="B99" s="66"/>
      <c r="C99" s="25"/>
      <c r="D99" s="129"/>
      <c r="E99" s="135" t="s">
        <v>863</v>
      </c>
      <c r="F99" s="21" t="s">
        <v>424</v>
      </c>
      <c r="G99" s="210">
        <v>270000</v>
      </c>
      <c r="H99" s="210">
        <v>0</v>
      </c>
    </row>
    <row r="100" spans="1:8" s="22" customFormat="1" ht="32.25" customHeight="1">
      <c r="A100" s="59"/>
      <c r="B100" s="85"/>
      <c r="C100" s="85"/>
      <c r="D100" s="85"/>
      <c r="E100" s="135" t="s">
        <v>863</v>
      </c>
      <c r="F100" s="304" t="s">
        <v>425</v>
      </c>
      <c r="G100" s="210">
        <v>85000</v>
      </c>
      <c r="H100" s="210">
        <v>0</v>
      </c>
    </row>
    <row r="101" spans="1:8" s="22" customFormat="1" ht="15.75">
      <c r="A101" s="59"/>
      <c r="B101" s="85"/>
      <c r="C101" s="85"/>
      <c r="D101" s="85"/>
      <c r="E101" s="135" t="s">
        <v>868</v>
      </c>
      <c r="F101" s="21" t="s">
        <v>426</v>
      </c>
      <c r="G101" s="210">
        <v>12750</v>
      </c>
      <c r="H101" s="210">
        <v>0</v>
      </c>
    </row>
    <row r="102" spans="1:8" s="22" customFormat="1" ht="15.75">
      <c r="A102" s="57"/>
      <c r="B102" s="66" t="s">
        <v>1003</v>
      </c>
      <c r="C102" s="66"/>
      <c r="D102" s="135"/>
      <c r="E102" s="135"/>
      <c r="F102" s="241" t="s">
        <v>1025</v>
      </c>
      <c r="G102" s="97"/>
      <c r="H102" s="97"/>
    </row>
    <row r="103" spans="1:8" s="22" customFormat="1" ht="22.5" customHeight="1">
      <c r="A103" s="57"/>
      <c r="B103" s="66"/>
      <c r="C103" s="25" t="s">
        <v>959</v>
      </c>
      <c r="D103" s="134"/>
      <c r="E103" s="134"/>
      <c r="F103" s="241" t="s">
        <v>960</v>
      </c>
      <c r="G103" s="209">
        <f>SUM(G104)</f>
        <v>90000</v>
      </c>
      <c r="H103" s="209">
        <f>SUM(H104)</f>
        <v>550000</v>
      </c>
    </row>
    <row r="104" spans="1:8" s="22" customFormat="1" ht="15.75">
      <c r="A104" s="57"/>
      <c r="B104" s="66"/>
      <c r="C104" s="25"/>
      <c r="D104" s="129" t="s">
        <v>967</v>
      </c>
      <c r="E104" s="134"/>
      <c r="F104" s="242" t="s">
        <v>968</v>
      </c>
      <c r="G104" s="206">
        <f>SUM(G105:G106)</f>
        <v>90000</v>
      </c>
      <c r="H104" s="206">
        <f>SUM(H105:H106)</f>
        <v>550000</v>
      </c>
    </row>
    <row r="105" spans="1:8" s="22" customFormat="1" ht="15" customHeight="1">
      <c r="A105" s="57" t="s">
        <v>1163</v>
      </c>
      <c r="B105" s="66"/>
      <c r="C105" s="25"/>
      <c r="D105" s="135"/>
      <c r="E105" s="135" t="s">
        <v>969</v>
      </c>
      <c r="F105" s="243" t="s">
        <v>970</v>
      </c>
      <c r="G105" s="97">
        <v>90000</v>
      </c>
      <c r="H105" s="97">
        <v>100000</v>
      </c>
    </row>
    <row r="106" spans="1:8" s="22" customFormat="1" ht="15" customHeight="1">
      <c r="A106" s="57" t="s">
        <v>1164</v>
      </c>
      <c r="B106" s="66"/>
      <c r="C106" s="25"/>
      <c r="D106" s="135"/>
      <c r="E106" s="135" t="s">
        <v>975</v>
      </c>
      <c r="F106" s="243" t="s">
        <v>1043</v>
      </c>
      <c r="G106" s="97">
        <v>0</v>
      </c>
      <c r="H106" s="97">
        <v>450000</v>
      </c>
    </row>
    <row r="107" spans="1:8" s="22" customFormat="1" ht="31.5">
      <c r="A107" s="57"/>
      <c r="B107" s="135"/>
      <c r="C107" s="66" t="s">
        <v>1006</v>
      </c>
      <c r="D107" s="135"/>
      <c r="E107" s="135"/>
      <c r="F107" s="241" t="s">
        <v>1302</v>
      </c>
      <c r="G107" s="103">
        <f>SUM(G108)</f>
        <v>1300000</v>
      </c>
      <c r="H107" s="103">
        <f>SUM(H108)</f>
        <v>1300000</v>
      </c>
    </row>
    <row r="108" spans="1:8" s="22" customFormat="1" ht="15.75">
      <c r="A108" s="57"/>
      <c r="B108" s="135"/>
      <c r="C108" s="135"/>
      <c r="D108" s="129" t="s">
        <v>1313</v>
      </c>
      <c r="E108" s="129"/>
      <c r="F108" s="242" t="s">
        <v>1314</v>
      </c>
      <c r="G108" s="173">
        <f>SUM(G109)</f>
        <v>1300000</v>
      </c>
      <c r="H108" s="173">
        <f>SUM(H109)</f>
        <v>1300000</v>
      </c>
    </row>
    <row r="109" spans="1:8" s="22" customFormat="1" ht="16.5" thickBot="1">
      <c r="A109" s="57" t="s">
        <v>1165</v>
      </c>
      <c r="B109" s="135"/>
      <c r="C109" s="135"/>
      <c r="D109" s="129"/>
      <c r="E109" s="135" t="s">
        <v>1319</v>
      </c>
      <c r="F109" s="243" t="s">
        <v>1315</v>
      </c>
      <c r="G109" s="97">
        <v>1300000</v>
      </c>
      <c r="H109" s="97">
        <v>1300000</v>
      </c>
    </row>
    <row r="110" spans="1:8" s="22" customFormat="1" ht="15.75">
      <c r="A110" s="476" t="s">
        <v>1554</v>
      </c>
      <c r="B110" s="477"/>
      <c r="C110" s="477"/>
      <c r="D110" s="477"/>
      <c r="E110" s="477"/>
      <c r="F110" s="477"/>
      <c r="G110" s="230">
        <f>SUM(G113)</f>
        <v>3779562</v>
      </c>
      <c r="H110" s="230">
        <f>SUM(H113)</f>
        <v>55000000</v>
      </c>
    </row>
    <row r="111" spans="1:8" s="22" customFormat="1" ht="16.5" thickBot="1">
      <c r="A111" s="444" t="s">
        <v>1311</v>
      </c>
      <c r="B111" s="445"/>
      <c r="C111" s="445"/>
      <c r="D111" s="445"/>
      <c r="E111" s="445"/>
      <c r="F111" s="445"/>
      <c r="G111" s="254"/>
      <c r="H111" s="254"/>
    </row>
    <row r="112" spans="1:8" s="22" customFormat="1" ht="15.75">
      <c r="A112" s="375"/>
      <c r="B112" s="307" t="s">
        <v>1003</v>
      </c>
      <c r="C112" s="307"/>
      <c r="D112" s="307"/>
      <c r="E112" s="308"/>
      <c r="F112" s="249" t="s">
        <v>1025</v>
      </c>
      <c r="G112" s="97"/>
      <c r="H112" s="97"/>
    </row>
    <row r="113" spans="1:8" s="22" customFormat="1" ht="20.25" customHeight="1">
      <c r="A113" s="57"/>
      <c r="B113" s="135"/>
      <c r="C113" s="66" t="s">
        <v>959</v>
      </c>
      <c r="D113" s="66"/>
      <c r="E113" s="66"/>
      <c r="F113" s="259" t="s">
        <v>960</v>
      </c>
      <c r="G113" s="103">
        <f>SUM(G114)</f>
        <v>3779562</v>
      </c>
      <c r="H113" s="103">
        <f>SUM(H114)</f>
        <v>55000000</v>
      </c>
    </row>
    <row r="114" spans="1:8" s="22" customFormat="1" ht="15.75">
      <c r="A114" s="57"/>
      <c r="B114" s="135"/>
      <c r="C114" s="129"/>
      <c r="D114" s="129" t="s">
        <v>961</v>
      </c>
      <c r="E114" s="129"/>
      <c r="F114" s="255" t="s">
        <v>962</v>
      </c>
      <c r="G114" s="173">
        <f>SUM(G115:G117)</f>
        <v>3779562</v>
      </c>
      <c r="H114" s="173">
        <f>SUM(H115:H117)</f>
        <v>55000000</v>
      </c>
    </row>
    <row r="115" spans="1:8" s="22" customFormat="1" ht="15.75">
      <c r="A115" s="57" t="s">
        <v>1166</v>
      </c>
      <c r="B115" s="135"/>
      <c r="C115" s="135"/>
      <c r="D115" s="129"/>
      <c r="E115" s="135" t="s">
        <v>964</v>
      </c>
      <c r="F115" s="247" t="s">
        <v>1026</v>
      </c>
      <c r="G115" s="97">
        <v>0</v>
      </c>
      <c r="H115" s="97">
        <v>1000000</v>
      </c>
    </row>
    <row r="116" spans="1:8" s="22" customFormat="1" ht="15.75">
      <c r="A116" s="57" t="s">
        <v>1197</v>
      </c>
      <c r="B116" s="135"/>
      <c r="C116" s="135"/>
      <c r="D116" s="129"/>
      <c r="E116" s="135" t="s">
        <v>964</v>
      </c>
      <c r="F116" s="247" t="s">
        <v>454</v>
      </c>
      <c r="G116" s="97">
        <v>0</v>
      </c>
      <c r="H116" s="97">
        <v>33000000</v>
      </c>
    </row>
    <row r="117" spans="1:8" s="22" customFormat="1" ht="16.5" thickBot="1">
      <c r="A117" s="77" t="s">
        <v>1167</v>
      </c>
      <c r="B117" s="141"/>
      <c r="C117" s="141"/>
      <c r="D117" s="166"/>
      <c r="E117" s="141" t="s">
        <v>964</v>
      </c>
      <c r="F117" s="260" t="s">
        <v>534</v>
      </c>
      <c r="G117" s="97">
        <v>3779562</v>
      </c>
      <c r="H117" s="97">
        <v>21000000</v>
      </c>
    </row>
    <row r="118" spans="1:8" s="63" customFormat="1" ht="15.75">
      <c r="A118" s="441" t="s">
        <v>1413</v>
      </c>
      <c r="B118" s="442"/>
      <c r="C118" s="442"/>
      <c r="D118" s="442"/>
      <c r="E118" s="442"/>
      <c r="F118" s="442"/>
      <c r="G118" s="235">
        <f>SUM(G121+G129)</f>
        <v>2375321</v>
      </c>
      <c r="H118" s="235">
        <f>SUM(H121+H129)</f>
        <v>2778731</v>
      </c>
    </row>
    <row r="119" spans="1:8" s="63" customFormat="1" ht="16.5" thickBot="1">
      <c r="A119" s="444" t="s">
        <v>1311</v>
      </c>
      <c r="B119" s="445"/>
      <c r="C119" s="445"/>
      <c r="D119" s="445"/>
      <c r="E119" s="445"/>
      <c r="F119" s="445"/>
      <c r="G119" s="273"/>
      <c r="H119" s="273"/>
    </row>
    <row r="120" spans="1:8" ht="15.75">
      <c r="A120" s="57"/>
      <c r="B120" s="66" t="s">
        <v>1002</v>
      </c>
      <c r="C120" s="66"/>
      <c r="D120" s="135"/>
      <c r="E120" s="135"/>
      <c r="F120" s="241" t="s">
        <v>1024</v>
      </c>
      <c r="G120" s="97"/>
      <c r="H120" s="97"/>
    </row>
    <row r="121" spans="1:8" ht="15.75">
      <c r="A121" s="57"/>
      <c r="B121" s="134"/>
      <c r="C121" s="25" t="s">
        <v>813</v>
      </c>
      <c r="D121" s="134"/>
      <c r="E121" s="134"/>
      <c r="F121" s="241" t="s">
        <v>814</v>
      </c>
      <c r="G121" s="207">
        <f>+G122+G124+G126</f>
        <v>2067221</v>
      </c>
      <c r="H121" s="207">
        <f>+H122+H124+H126</f>
        <v>2405839</v>
      </c>
    </row>
    <row r="122" spans="1:8" ht="15.75">
      <c r="A122" s="57"/>
      <c r="B122" s="138"/>
      <c r="C122" s="20"/>
      <c r="D122" s="129" t="s">
        <v>815</v>
      </c>
      <c r="E122" s="138"/>
      <c r="F122" s="242" t="s">
        <v>816</v>
      </c>
      <c r="G122" s="173">
        <f>SUM(G123)</f>
        <v>1677000</v>
      </c>
      <c r="H122" s="173">
        <f>SUM(H123)</f>
        <v>1941449</v>
      </c>
    </row>
    <row r="123" spans="1:8" ht="15.75">
      <c r="A123" s="57" t="s">
        <v>1313</v>
      </c>
      <c r="B123" s="135"/>
      <c r="C123" s="135"/>
      <c r="D123" s="135"/>
      <c r="E123" s="135" t="s">
        <v>817</v>
      </c>
      <c r="F123" s="243" t="s">
        <v>1019</v>
      </c>
      <c r="G123" s="97">
        <v>1677000</v>
      </c>
      <c r="H123" s="97">
        <v>1941449</v>
      </c>
    </row>
    <row r="124" spans="1:8" ht="15.75">
      <c r="A124" s="57"/>
      <c r="B124" s="153"/>
      <c r="C124" s="34"/>
      <c r="D124" s="149" t="s">
        <v>818</v>
      </c>
      <c r="E124" s="153"/>
      <c r="F124" s="267" t="s">
        <v>819</v>
      </c>
      <c r="G124" s="274">
        <f>SUM(G125)</f>
        <v>99221</v>
      </c>
      <c r="H124" s="274">
        <f>SUM(H125)</f>
        <v>127243</v>
      </c>
    </row>
    <row r="125" spans="1:8" ht="16.5" thickBot="1">
      <c r="A125" s="77" t="s">
        <v>1168</v>
      </c>
      <c r="B125" s="176"/>
      <c r="C125" s="176"/>
      <c r="D125" s="176"/>
      <c r="E125" s="176" t="s">
        <v>820</v>
      </c>
      <c r="F125" s="269" t="s">
        <v>821</v>
      </c>
      <c r="G125" s="262">
        <v>99221</v>
      </c>
      <c r="H125" s="262">
        <v>127243</v>
      </c>
    </row>
    <row r="126" spans="1:8" ht="15.75">
      <c r="A126" s="57"/>
      <c r="B126" s="153"/>
      <c r="C126" s="34"/>
      <c r="D126" s="149" t="s">
        <v>822</v>
      </c>
      <c r="E126" s="153"/>
      <c r="F126" s="267" t="s">
        <v>1007</v>
      </c>
      <c r="G126" s="274">
        <f>+G127+G128</f>
        <v>291000</v>
      </c>
      <c r="H126" s="274">
        <f>+H127+H128</f>
        <v>337147</v>
      </c>
    </row>
    <row r="127" spans="1:8" ht="15.75">
      <c r="A127" s="57" t="s">
        <v>1169</v>
      </c>
      <c r="B127" s="152"/>
      <c r="C127" s="152"/>
      <c r="D127" s="152"/>
      <c r="E127" s="152" t="s">
        <v>824</v>
      </c>
      <c r="F127" s="265" t="s">
        <v>825</v>
      </c>
      <c r="G127" s="272">
        <v>259700</v>
      </c>
      <c r="H127" s="272">
        <v>300928</v>
      </c>
    </row>
    <row r="128" spans="1:8" ht="15.75">
      <c r="A128" s="57" t="s">
        <v>1170</v>
      </c>
      <c r="B128" s="152"/>
      <c r="C128" s="152"/>
      <c r="D128" s="152"/>
      <c r="E128" s="152" t="s">
        <v>826</v>
      </c>
      <c r="F128" s="265" t="s">
        <v>827</v>
      </c>
      <c r="G128" s="272">
        <v>31300</v>
      </c>
      <c r="H128" s="272">
        <v>36219</v>
      </c>
    </row>
    <row r="129" spans="1:8" ht="15.75">
      <c r="A129" s="57"/>
      <c r="B129" s="152"/>
      <c r="C129" s="61" t="s">
        <v>828</v>
      </c>
      <c r="D129" s="149"/>
      <c r="E129" s="152"/>
      <c r="F129" s="268" t="s">
        <v>829</v>
      </c>
      <c r="G129" s="264">
        <f>+G130+G132</f>
        <v>308100</v>
      </c>
      <c r="H129" s="264">
        <f>+H130+H132</f>
        <v>372892</v>
      </c>
    </row>
    <row r="130" spans="1:8" ht="15.75">
      <c r="A130" s="57"/>
      <c r="B130" s="153"/>
      <c r="C130" s="34"/>
      <c r="D130" s="149" t="s">
        <v>830</v>
      </c>
      <c r="E130" s="153"/>
      <c r="F130" s="267" t="s">
        <v>831</v>
      </c>
      <c r="G130" s="274">
        <f>SUM(G131)</f>
        <v>78100</v>
      </c>
      <c r="H130" s="274">
        <f>SUM(H131)</f>
        <v>75892</v>
      </c>
    </row>
    <row r="131" spans="1:8" ht="15.75">
      <c r="A131" s="57" t="s">
        <v>1171</v>
      </c>
      <c r="B131" s="152"/>
      <c r="C131" s="61"/>
      <c r="D131" s="152"/>
      <c r="E131" s="152" t="s">
        <v>834</v>
      </c>
      <c r="F131" s="265" t="s">
        <v>1046</v>
      </c>
      <c r="G131" s="272">
        <v>78100</v>
      </c>
      <c r="H131" s="272">
        <v>75892</v>
      </c>
    </row>
    <row r="132" spans="1:8" ht="15.75">
      <c r="A132" s="57"/>
      <c r="B132" s="152"/>
      <c r="C132" s="61"/>
      <c r="D132" s="149" t="s">
        <v>859</v>
      </c>
      <c r="E132" s="153"/>
      <c r="F132" s="267" t="s">
        <v>860</v>
      </c>
      <c r="G132" s="275">
        <f>SUM(G133)</f>
        <v>230000</v>
      </c>
      <c r="H132" s="275">
        <f>SUM(H133)</f>
        <v>297000</v>
      </c>
    </row>
    <row r="133" spans="1:8" ht="16.5" thickBot="1">
      <c r="A133" s="77" t="s">
        <v>1172</v>
      </c>
      <c r="B133" s="176"/>
      <c r="C133" s="310"/>
      <c r="D133" s="176"/>
      <c r="E133" s="176" t="s">
        <v>870</v>
      </c>
      <c r="F133" s="269" t="s">
        <v>1011</v>
      </c>
      <c r="G133" s="262">
        <v>230000</v>
      </c>
      <c r="H133" s="262">
        <v>297000</v>
      </c>
    </row>
    <row r="134" spans="1:8" ht="15.75">
      <c r="A134" s="504" t="s">
        <v>1414</v>
      </c>
      <c r="B134" s="505"/>
      <c r="C134" s="505"/>
      <c r="D134" s="505"/>
      <c r="E134" s="505"/>
      <c r="F134" s="506"/>
      <c r="G134" s="235">
        <f>SUM(G137)</f>
        <v>1225000</v>
      </c>
      <c r="H134" s="235">
        <f>SUM(H137)</f>
        <v>1225000</v>
      </c>
    </row>
    <row r="135" spans="1:8" ht="16.5" thickBot="1">
      <c r="A135" s="444" t="s">
        <v>1340</v>
      </c>
      <c r="B135" s="445"/>
      <c r="C135" s="445"/>
      <c r="D135" s="445"/>
      <c r="E135" s="445"/>
      <c r="F135" s="445"/>
      <c r="G135" s="234"/>
      <c r="H135" s="234"/>
    </row>
    <row r="136" spans="1:8" ht="15.75">
      <c r="A136" s="57"/>
      <c r="B136" s="66" t="s">
        <v>1002</v>
      </c>
      <c r="C136" s="66"/>
      <c r="D136" s="135"/>
      <c r="E136" s="135"/>
      <c r="F136" s="241" t="s">
        <v>1024</v>
      </c>
      <c r="G136" s="272"/>
      <c r="H136" s="272"/>
    </row>
    <row r="137" spans="1:8" ht="31.5">
      <c r="A137" s="57"/>
      <c r="B137" s="152"/>
      <c r="C137" s="66" t="s">
        <v>944</v>
      </c>
      <c r="D137" s="129"/>
      <c r="E137" s="129"/>
      <c r="F137" s="241" t="s">
        <v>1033</v>
      </c>
      <c r="G137" s="264">
        <f>SUM(G138)</f>
        <v>1225000</v>
      </c>
      <c r="H137" s="264">
        <f>SUM(H138)</f>
        <v>1225000</v>
      </c>
    </row>
    <row r="138" spans="1:8" ht="20.25" customHeight="1">
      <c r="A138" s="57"/>
      <c r="B138" s="152"/>
      <c r="C138" s="21"/>
      <c r="D138" s="129" t="s">
        <v>945</v>
      </c>
      <c r="E138" s="154"/>
      <c r="F138" s="242" t="s">
        <v>1034</v>
      </c>
      <c r="G138" s="274">
        <f>SUM(G139)</f>
        <v>1225000</v>
      </c>
      <c r="H138" s="274">
        <f>SUM(H139)</f>
        <v>1225000</v>
      </c>
    </row>
    <row r="139" spans="1:8" ht="16.5" thickBot="1">
      <c r="A139" s="77" t="s">
        <v>1173</v>
      </c>
      <c r="B139" s="176"/>
      <c r="C139" s="140"/>
      <c r="D139" s="141"/>
      <c r="E139" s="141" t="s">
        <v>946</v>
      </c>
      <c r="F139" s="251" t="s">
        <v>716</v>
      </c>
      <c r="G139" s="262">
        <v>1225000</v>
      </c>
      <c r="H139" s="262">
        <v>1225000</v>
      </c>
    </row>
    <row r="140" spans="1:8" ht="15.75">
      <c r="A140" s="504" t="s">
        <v>325</v>
      </c>
      <c r="B140" s="505"/>
      <c r="C140" s="505"/>
      <c r="D140" s="505"/>
      <c r="E140" s="505"/>
      <c r="F140" s="506"/>
      <c r="G140" s="235">
        <f>SUM(G146+G143)</f>
        <v>346000</v>
      </c>
      <c r="H140" s="235">
        <f>SUM(H146+H143)</f>
        <v>338000</v>
      </c>
    </row>
    <row r="141" spans="1:8" ht="29.25" customHeight="1" thickBot="1">
      <c r="A141" s="495" t="s">
        <v>428</v>
      </c>
      <c r="B141" s="445"/>
      <c r="C141" s="445"/>
      <c r="D141" s="445"/>
      <c r="E141" s="445"/>
      <c r="F141" s="445"/>
      <c r="G141" s="234"/>
      <c r="H141" s="234"/>
    </row>
    <row r="142" spans="1:8" ht="15.75">
      <c r="A142" s="57"/>
      <c r="B142" s="66" t="s">
        <v>1002</v>
      </c>
      <c r="C142" s="66"/>
      <c r="D142" s="135"/>
      <c r="E142" s="135"/>
      <c r="F142" s="241" t="s">
        <v>1024</v>
      </c>
      <c r="G142" s="272"/>
      <c r="H142" s="272"/>
    </row>
    <row r="143" spans="1:8" ht="15.75">
      <c r="A143" s="57"/>
      <c r="B143" s="66"/>
      <c r="C143" s="25" t="s">
        <v>943</v>
      </c>
      <c r="D143" s="129"/>
      <c r="E143" s="129"/>
      <c r="F143" s="241" t="s">
        <v>712</v>
      </c>
      <c r="G143" s="344">
        <f>SUM(G144)</f>
        <v>0</v>
      </c>
      <c r="H143" s="344">
        <f>SUM(H144)</f>
        <v>30000</v>
      </c>
    </row>
    <row r="144" spans="1:8" ht="15.75">
      <c r="A144" s="57"/>
      <c r="B144" s="66"/>
      <c r="C144" s="129"/>
      <c r="D144" s="129" t="s">
        <v>603</v>
      </c>
      <c r="E144" s="129"/>
      <c r="F144" s="242" t="s">
        <v>1260</v>
      </c>
      <c r="G144" s="275">
        <f>SUM(G145)</f>
        <v>0</v>
      </c>
      <c r="H144" s="275">
        <f>SUM(H145)</f>
        <v>30000</v>
      </c>
    </row>
    <row r="145" spans="1:8" ht="15.75">
      <c r="A145" s="57" t="s">
        <v>1174</v>
      </c>
      <c r="B145" s="66"/>
      <c r="C145" s="146"/>
      <c r="D145" s="135"/>
      <c r="E145" s="135" t="s">
        <v>1261</v>
      </c>
      <c r="F145" s="243" t="s">
        <v>429</v>
      </c>
      <c r="G145" s="272">
        <v>0</v>
      </c>
      <c r="H145" s="272">
        <v>30000</v>
      </c>
    </row>
    <row r="146" spans="1:8" ht="15.75">
      <c r="A146" s="57"/>
      <c r="B146" s="152"/>
      <c r="C146" s="66" t="s">
        <v>948</v>
      </c>
      <c r="D146" s="129"/>
      <c r="E146" s="129"/>
      <c r="F146" s="244" t="s">
        <v>1028</v>
      </c>
      <c r="G146" s="264">
        <f>SUM(G147)</f>
        <v>346000</v>
      </c>
      <c r="H146" s="264">
        <f>SUM(H147)</f>
        <v>308000</v>
      </c>
    </row>
    <row r="147" spans="1:8" ht="18" customHeight="1">
      <c r="A147" s="57"/>
      <c r="B147" s="152"/>
      <c r="C147" s="21"/>
      <c r="D147" s="129" t="s">
        <v>949</v>
      </c>
      <c r="E147" s="154"/>
      <c r="F147" s="242" t="s">
        <v>950</v>
      </c>
      <c r="G147" s="274">
        <f>SUM(G148)</f>
        <v>346000</v>
      </c>
      <c r="H147" s="274">
        <f>SUM(H148)</f>
        <v>308000</v>
      </c>
    </row>
    <row r="148" spans="1:8" ht="16.5" thickBot="1">
      <c r="A148" s="57" t="s">
        <v>1175</v>
      </c>
      <c r="B148" s="152"/>
      <c r="C148" s="66"/>
      <c r="D148" s="135"/>
      <c r="E148" s="135" t="s">
        <v>951</v>
      </c>
      <c r="F148" s="243" t="s">
        <v>388</v>
      </c>
      <c r="G148" s="272">
        <v>346000</v>
      </c>
      <c r="H148" s="272">
        <v>308000</v>
      </c>
    </row>
    <row r="149" spans="1:8" ht="15.75">
      <c r="A149" s="502" t="s">
        <v>1579</v>
      </c>
      <c r="B149" s="503"/>
      <c r="C149" s="503"/>
      <c r="D149" s="503"/>
      <c r="E149" s="503"/>
      <c r="F149" s="503"/>
      <c r="G149" s="276">
        <f>SUM(G150)</f>
        <v>30479474</v>
      </c>
      <c r="H149" s="276">
        <f>SUM(H150)</f>
        <v>37142617</v>
      </c>
    </row>
    <row r="150" spans="1:8" ht="15.75">
      <c r="A150" s="466" t="s">
        <v>1580</v>
      </c>
      <c r="B150" s="457"/>
      <c r="C150" s="457"/>
      <c r="D150" s="457"/>
      <c r="E150" s="457"/>
      <c r="F150" s="457"/>
      <c r="G150" s="232">
        <f>SUM(G151+G251+G221+G234)</f>
        <v>30479474</v>
      </c>
      <c r="H150" s="232">
        <f>SUM(H151+H251+H221+H234)</f>
        <v>37142617</v>
      </c>
    </row>
    <row r="151" spans="1:8" ht="19.5" customHeight="1">
      <c r="A151" s="447" t="s">
        <v>1581</v>
      </c>
      <c r="B151" s="448"/>
      <c r="C151" s="448"/>
      <c r="D151" s="448"/>
      <c r="E151" s="448"/>
      <c r="F151" s="448"/>
      <c r="G151" s="233">
        <f>SUM(G153+G186)</f>
        <v>26105574</v>
      </c>
      <c r="H151" s="233">
        <f>SUM(H153+H186)</f>
        <v>28324377</v>
      </c>
    </row>
    <row r="152" spans="1:8" ht="15.75">
      <c r="A152" s="463" t="s">
        <v>1318</v>
      </c>
      <c r="B152" s="464"/>
      <c r="C152" s="464"/>
      <c r="D152" s="464"/>
      <c r="E152" s="464"/>
      <c r="F152" s="464"/>
      <c r="G152" s="236"/>
      <c r="H152" s="236"/>
    </row>
    <row r="153" spans="1:8" ht="16.5" thickBot="1">
      <c r="A153" s="507" t="s">
        <v>1525</v>
      </c>
      <c r="B153" s="508"/>
      <c r="C153" s="508"/>
      <c r="D153" s="508"/>
      <c r="E153" s="508"/>
      <c r="F153" s="508"/>
      <c r="G153" s="240">
        <f>SUM(G155+G166+G179+G183)</f>
        <v>22648274</v>
      </c>
      <c r="H153" s="240">
        <f>SUM(H155+H166+H179+H183)</f>
        <v>24630822</v>
      </c>
    </row>
    <row r="154" spans="1:8" ht="15.75">
      <c r="A154" s="64"/>
      <c r="B154" s="66" t="s">
        <v>1002</v>
      </c>
      <c r="C154" s="66"/>
      <c r="D154" s="135"/>
      <c r="E154" s="135"/>
      <c r="F154" s="241" t="s">
        <v>1024</v>
      </c>
      <c r="G154" s="97"/>
      <c r="H154" s="97"/>
    </row>
    <row r="155" spans="1:8" s="48" customFormat="1" ht="15.75">
      <c r="A155" s="43"/>
      <c r="B155" s="134"/>
      <c r="C155" s="25" t="s">
        <v>813</v>
      </c>
      <c r="D155" s="134"/>
      <c r="E155" s="134"/>
      <c r="F155" s="241" t="s">
        <v>814</v>
      </c>
      <c r="G155" s="207">
        <f>+G156+G161+G159</f>
        <v>20772154</v>
      </c>
      <c r="H155" s="207">
        <f>+H156+H161+H159</f>
        <v>23009622</v>
      </c>
    </row>
    <row r="156" spans="1:8" s="56" customFormat="1" ht="15.75">
      <c r="A156" s="372"/>
      <c r="B156" s="138"/>
      <c r="C156" s="20"/>
      <c r="D156" s="129" t="s">
        <v>815</v>
      </c>
      <c r="E156" s="138"/>
      <c r="F156" s="242" t="s">
        <v>816</v>
      </c>
      <c r="G156" s="173">
        <f>SUM(G157+G158)</f>
        <v>16476452</v>
      </c>
      <c r="H156" s="173">
        <f>SUM(H157+H158)</f>
        <v>18383927</v>
      </c>
    </row>
    <row r="157" spans="1:8" s="55" customFormat="1" ht="15.75">
      <c r="A157" s="57" t="s">
        <v>1176</v>
      </c>
      <c r="B157" s="135"/>
      <c r="C157" s="135"/>
      <c r="D157" s="135"/>
      <c r="E157" s="135" t="s">
        <v>817</v>
      </c>
      <c r="F157" s="243" t="s">
        <v>1019</v>
      </c>
      <c r="G157" s="97">
        <v>16476452</v>
      </c>
      <c r="H157" s="97">
        <v>18059977</v>
      </c>
    </row>
    <row r="158" spans="1:8" s="55" customFormat="1" ht="15.75">
      <c r="A158" s="57" t="s">
        <v>1178</v>
      </c>
      <c r="B158" s="135"/>
      <c r="C158" s="135"/>
      <c r="D158" s="135"/>
      <c r="E158" s="135" t="s">
        <v>817</v>
      </c>
      <c r="F158" s="243" t="s">
        <v>510</v>
      </c>
      <c r="G158" s="97">
        <v>0</v>
      </c>
      <c r="H158" s="97">
        <v>323950</v>
      </c>
    </row>
    <row r="159" spans="1:8" s="55" customFormat="1" ht="15.75">
      <c r="A159" s="57"/>
      <c r="B159" s="135"/>
      <c r="C159" s="135"/>
      <c r="D159" s="129" t="s">
        <v>818</v>
      </c>
      <c r="E159" s="135"/>
      <c r="F159" s="242" t="s">
        <v>819</v>
      </c>
      <c r="G159" s="173">
        <f>SUM(G160)</f>
        <v>1445276</v>
      </c>
      <c r="H159" s="173">
        <f>SUM(H160)</f>
        <v>1445276</v>
      </c>
    </row>
    <row r="160" spans="1:8" s="55" customFormat="1" ht="15.75">
      <c r="A160" s="57" t="s">
        <v>1179</v>
      </c>
      <c r="B160" s="135"/>
      <c r="C160" s="135"/>
      <c r="D160" s="129"/>
      <c r="E160" s="135" t="s">
        <v>820</v>
      </c>
      <c r="F160" s="243" t="s">
        <v>821</v>
      </c>
      <c r="G160" s="97">
        <v>1445276</v>
      </c>
      <c r="H160" s="97">
        <v>1445276</v>
      </c>
    </row>
    <row r="161" spans="1:8" s="58" customFormat="1" ht="15.75">
      <c r="A161" s="373"/>
      <c r="B161" s="153"/>
      <c r="C161" s="34"/>
      <c r="D161" s="149" t="s">
        <v>822</v>
      </c>
      <c r="E161" s="153"/>
      <c r="F161" s="267" t="s">
        <v>1007</v>
      </c>
      <c r="G161" s="274">
        <f>SUM(G162:G165)</f>
        <v>2850426</v>
      </c>
      <c r="H161" s="274">
        <f>SUM(H162:H165)</f>
        <v>3180419</v>
      </c>
    </row>
    <row r="162" spans="1:8" s="60" customFormat="1" ht="15.75">
      <c r="A162" s="59" t="s">
        <v>1180</v>
      </c>
      <c r="B162" s="152"/>
      <c r="C162" s="152"/>
      <c r="D162" s="152"/>
      <c r="E162" s="152" t="s">
        <v>824</v>
      </c>
      <c r="F162" s="265" t="s">
        <v>825</v>
      </c>
      <c r="G162" s="272">
        <v>2553850</v>
      </c>
      <c r="H162" s="272">
        <v>2799289</v>
      </c>
    </row>
    <row r="163" spans="1:8" s="60" customFormat="1" ht="15.75">
      <c r="A163" s="59" t="s">
        <v>623</v>
      </c>
      <c r="B163" s="152"/>
      <c r="C163" s="152"/>
      <c r="D163" s="152"/>
      <c r="E163" s="152" t="s">
        <v>824</v>
      </c>
      <c r="F163" s="265" t="s">
        <v>512</v>
      </c>
      <c r="G163" s="272">
        <v>0</v>
      </c>
      <c r="H163" s="272">
        <v>50220</v>
      </c>
    </row>
    <row r="164" spans="1:8" s="60" customFormat="1" ht="15.75">
      <c r="A164" s="59" t="s">
        <v>1181</v>
      </c>
      <c r="B164" s="152"/>
      <c r="C164" s="152"/>
      <c r="D164" s="152"/>
      <c r="E164" s="152" t="s">
        <v>826</v>
      </c>
      <c r="F164" s="265" t="s">
        <v>827</v>
      </c>
      <c r="G164" s="272">
        <v>296576</v>
      </c>
      <c r="H164" s="272">
        <v>325080</v>
      </c>
    </row>
    <row r="165" spans="1:8" s="60" customFormat="1" ht="15.75">
      <c r="A165" s="59" t="s">
        <v>1182</v>
      </c>
      <c r="B165" s="152"/>
      <c r="C165" s="152"/>
      <c r="D165" s="152"/>
      <c r="E165" s="152" t="s">
        <v>826</v>
      </c>
      <c r="F165" s="265" t="s">
        <v>513</v>
      </c>
      <c r="G165" s="272">
        <v>0</v>
      </c>
      <c r="H165" s="272">
        <v>5830</v>
      </c>
    </row>
    <row r="166" spans="1:8" s="60" customFormat="1" ht="15.75">
      <c r="A166" s="59"/>
      <c r="B166" s="152"/>
      <c r="C166" s="25" t="s">
        <v>828</v>
      </c>
      <c r="D166" s="152"/>
      <c r="E166" s="152"/>
      <c r="F166" s="241" t="s">
        <v>1510</v>
      </c>
      <c r="G166" s="264">
        <f>SUM(G172+G167+G169+G176)</f>
        <v>368120</v>
      </c>
      <c r="H166" s="264">
        <f>SUM(H172+H167+H169+H176)</f>
        <v>421200</v>
      </c>
    </row>
    <row r="167" spans="1:8" s="60" customFormat="1" ht="15.75">
      <c r="A167" s="59"/>
      <c r="B167" s="152"/>
      <c r="C167" s="25"/>
      <c r="D167" s="129" t="s">
        <v>830</v>
      </c>
      <c r="E167" s="134"/>
      <c r="F167" s="242" t="s">
        <v>831</v>
      </c>
      <c r="G167" s="274">
        <f>SUM(G168)</f>
        <v>35000</v>
      </c>
      <c r="H167" s="274">
        <f>SUM(H168)</f>
        <v>0</v>
      </c>
    </row>
    <row r="168" spans="1:8" s="60" customFormat="1" ht="15.75">
      <c r="A168" s="59"/>
      <c r="B168" s="152"/>
      <c r="C168" s="25"/>
      <c r="D168" s="152"/>
      <c r="E168" s="135" t="s">
        <v>835</v>
      </c>
      <c r="F168" s="243" t="s">
        <v>836</v>
      </c>
      <c r="G168" s="272">
        <v>35000</v>
      </c>
      <c r="H168" s="272">
        <v>0</v>
      </c>
    </row>
    <row r="169" spans="1:8" s="60" customFormat="1" ht="15.75">
      <c r="A169" s="59"/>
      <c r="B169" s="152"/>
      <c r="C169" s="25"/>
      <c r="D169" s="129" t="s">
        <v>837</v>
      </c>
      <c r="E169" s="134"/>
      <c r="F169" s="242" t="s">
        <v>838</v>
      </c>
      <c r="G169" s="274">
        <f>SUM(G170:G171)</f>
        <v>84520</v>
      </c>
      <c r="H169" s="274">
        <f>SUM(H170:H171)</f>
        <v>0</v>
      </c>
    </row>
    <row r="170" spans="1:8" s="60" customFormat="1" ht="15.75">
      <c r="A170" s="59"/>
      <c r="B170" s="152"/>
      <c r="C170" s="25"/>
      <c r="D170" s="135"/>
      <c r="E170" s="135" t="s">
        <v>839</v>
      </c>
      <c r="F170" s="243" t="s">
        <v>1042</v>
      </c>
      <c r="G170" s="272">
        <v>24400</v>
      </c>
      <c r="H170" s="272">
        <v>0</v>
      </c>
    </row>
    <row r="171" spans="1:8" s="60" customFormat="1" ht="15.75">
      <c r="A171" s="59"/>
      <c r="B171" s="152"/>
      <c r="C171" s="25"/>
      <c r="D171" s="135"/>
      <c r="E171" s="135" t="s">
        <v>852</v>
      </c>
      <c r="F171" s="243" t="s">
        <v>853</v>
      </c>
      <c r="G171" s="272">
        <v>60120</v>
      </c>
      <c r="H171" s="272">
        <v>0</v>
      </c>
    </row>
    <row r="172" spans="1:8" s="60" customFormat="1" ht="15.75">
      <c r="A172" s="59"/>
      <c r="B172" s="152"/>
      <c r="C172" s="152"/>
      <c r="D172" s="129" t="s">
        <v>859</v>
      </c>
      <c r="E172" s="134"/>
      <c r="F172" s="242" t="s">
        <v>860</v>
      </c>
      <c r="G172" s="274">
        <f>SUM(G173:G175)</f>
        <v>248600</v>
      </c>
      <c r="H172" s="274">
        <f>SUM(H173:H175)</f>
        <v>331600</v>
      </c>
    </row>
    <row r="173" spans="1:8" s="60" customFormat="1" ht="15.75">
      <c r="A173" s="59" t="s">
        <v>181</v>
      </c>
      <c r="B173" s="152"/>
      <c r="C173" s="152"/>
      <c r="D173" s="152"/>
      <c r="E173" s="152" t="s">
        <v>866</v>
      </c>
      <c r="F173" s="265" t="s">
        <v>867</v>
      </c>
      <c r="G173" s="272">
        <v>151600</v>
      </c>
      <c r="H173" s="272">
        <v>151600</v>
      </c>
    </row>
    <row r="174" spans="1:8" s="60" customFormat="1" ht="15.75">
      <c r="A174" s="59" t="s">
        <v>1183</v>
      </c>
      <c r="B174" s="152"/>
      <c r="C174" s="152"/>
      <c r="D174" s="152"/>
      <c r="E174" s="135" t="s">
        <v>868</v>
      </c>
      <c r="F174" s="243" t="s">
        <v>1044</v>
      </c>
      <c r="G174" s="272">
        <v>32000</v>
      </c>
      <c r="H174" s="272">
        <v>110000</v>
      </c>
    </row>
    <row r="175" spans="1:8" s="60" customFormat="1" ht="15.75">
      <c r="A175" s="59" t="s">
        <v>1184</v>
      </c>
      <c r="B175" s="152"/>
      <c r="C175" s="152"/>
      <c r="D175" s="152"/>
      <c r="E175" s="135" t="s">
        <v>870</v>
      </c>
      <c r="F175" s="243" t="s">
        <v>1011</v>
      </c>
      <c r="G175" s="272">
        <v>65000</v>
      </c>
      <c r="H175" s="272">
        <v>70000</v>
      </c>
    </row>
    <row r="176" spans="1:8" s="76" customFormat="1" ht="15.75">
      <c r="A176" s="157"/>
      <c r="B176" s="152"/>
      <c r="C176" s="149"/>
      <c r="D176" s="149" t="s">
        <v>875</v>
      </c>
      <c r="E176" s="149"/>
      <c r="F176" s="267" t="s">
        <v>1005</v>
      </c>
      <c r="G176" s="296">
        <f>SUM(G177)</f>
        <v>0</v>
      </c>
      <c r="H176" s="296">
        <f>SUM(H177)</f>
        <v>89600</v>
      </c>
    </row>
    <row r="177" spans="1:8" s="76" customFormat="1" ht="15.75">
      <c r="A177" s="157" t="s">
        <v>1185</v>
      </c>
      <c r="B177" s="152"/>
      <c r="C177" s="149"/>
      <c r="D177" s="149"/>
      <c r="E177" s="21" t="s">
        <v>876</v>
      </c>
      <c r="F177" s="304" t="s">
        <v>722</v>
      </c>
      <c r="G177" s="297">
        <v>0</v>
      </c>
      <c r="H177" s="297">
        <v>89600</v>
      </c>
    </row>
    <row r="178" spans="1:8" s="60" customFormat="1" ht="15.75">
      <c r="A178" s="59"/>
      <c r="B178" s="66" t="s">
        <v>1003</v>
      </c>
      <c r="C178" s="25"/>
      <c r="D178" s="134"/>
      <c r="E178" s="135"/>
      <c r="F178" s="241" t="s">
        <v>1025</v>
      </c>
      <c r="G178" s="256"/>
      <c r="H178" s="256"/>
    </row>
    <row r="179" spans="1:8" s="60" customFormat="1" ht="22.5" customHeight="1">
      <c r="A179" s="59"/>
      <c r="B179" s="135"/>
      <c r="C179" s="25" t="s">
        <v>959</v>
      </c>
      <c r="D179" s="134"/>
      <c r="E179" s="134"/>
      <c r="F179" s="241" t="s">
        <v>960</v>
      </c>
      <c r="G179" s="207">
        <f>SUM(+G180)</f>
        <v>133000</v>
      </c>
      <c r="H179" s="207">
        <f>SUM(+H180)</f>
        <v>0</v>
      </c>
    </row>
    <row r="180" spans="1:8" s="60" customFormat="1" ht="16.5" customHeight="1">
      <c r="A180" s="59"/>
      <c r="B180" s="135"/>
      <c r="C180" s="25"/>
      <c r="D180" s="129" t="s">
        <v>967</v>
      </c>
      <c r="E180" s="134"/>
      <c r="F180" s="242" t="s">
        <v>968</v>
      </c>
      <c r="G180" s="205">
        <f>SUM(G181:G182)</f>
        <v>133000</v>
      </c>
      <c r="H180" s="205">
        <f>SUM(H181:H182)</f>
        <v>0</v>
      </c>
    </row>
    <row r="181" spans="1:8" s="60" customFormat="1" ht="16.5" customHeight="1">
      <c r="A181" s="59"/>
      <c r="B181" s="135"/>
      <c r="C181" s="25"/>
      <c r="D181" s="129"/>
      <c r="E181" s="135" t="s">
        <v>969</v>
      </c>
      <c r="F181" s="243" t="s">
        <v>970</v>
      </c>
      <c r="G181" s="229">
        <v>100000</v>
      </c>
      <c r="H181" s="229">
        <v>0</v>
      </c>
    </row>
    <row r="182" spans="1:8" s="60" customFormat="1" ht="16.5" customHeight="1">
      <c r="A182" s="59"/>
      <c r="B182" s="135"/>
      <c r="C182" s="25"/>
      <c r="D182" s="134"/>
      <c r="E182" s="135" t="s">
        <v>975</v>
      </c>
      <c r="F182" s="243" t="s">
        <v>1043</v>
      </c>
      <c r="G182" s="256">
        <v>33000</v>
      </c>
      <c r="H182" s="256">
        <v>0</v>
      </c>
    </row>
    <row r="183" spans="1:8" s="60" customFormat="1" ht="19.5" customHeight="1">
      <c r="A183" s="59"/>
      <c r="B183" s="135"/>
      <c r="C183" s="66" t="s">
        <v>1006</v>
      </c>
      <c r="D183" s="135"/>
      <c r="E183" s="135"/>
      <c r="F183" s="241" t="s">
        <v>1302</v>
      </c>
      <c r="G183" s="207">
        <f>SUM(G184)</f>
        <v>1375000</v>
      </c>
      <c r="H183" s="207">
        <f>SUM(H184)</f>
        <v>1200000</v>
      </c>
    </row>
    <row r="184" spans="1:8" s="60" customFormat="1" ht="15.75">
      <c r="A184" s="59"/>
      <c r="B184" s="135"/>
      <c r="C184" s="135"/>
      <c r="D184" s="129" t="s">
        <v>1313</v>
      </c>
      <c r="E184" s="129"/>
      <c r="F184" s="242" t="s">
        <v>1314</v>
      </c>
      <c r="G184" s="205">
        <f>SUM(G185)</f>
        <v>1375000</v>
      </c>
      <c r="H184" s="205">
        <f>SUM(H185)</f>
        <v>1200000</v>
      </c>
    </row>
    <row r="185" spans="1:8" s="60" customFormat="1" ht="16.5" thickBot="1">
      <c r="A185" s="59" t="s">
        <v>1186</v>
      </c>
      <c r="B185" s="135"/>
      <c r="C185" s="135"/>
      <c r="D185" s="135"/>
      <c r="E185" s="135" t="s">
        <v>1319</v>
      </c>
      <c r="F185" s="243" t="s">
        <v>1315</v>
      </c>
      <c r="G185" s="256">
        <v>1375000</v>
      </c>
      <c r="H185" s="256">
        <v>1200000</v>
      </c>
    </row>
    <row r="186" spans="1:8" s="60" customFormat="1" ht="16.5" thickBot="1">
      <c r="A186" s="450" t="s">
        <v>1526</v>
      </c>
      <c r="B186" s="451"/>
      <c r="C186" s="451"/>
      <c r="D186" s="451"/>
      <c r="E186" s="451"/>
      <c r="F186" s="451"/>
      <c r="G186" s="277">
        <f>SUM(G188+G199+G214)</f>
        <v>3457300</v>
      </c>
      <c r="H186" s="277">
        <f>SUM(H188+H199+H214)</f>
        <v>3693555</v>
      </c>
    </row>
    <row r="187" spans="1:8" s="60" customFormat="1" ht="15.75">
      <c r="A187" s="64"/>
      <c r="B187" s="66" t="s">
        <v>1002</v>
      </c>
      <c r="C187" s="66"/>
      <c r="D187" s="135"/>
      <c r="E187" s="135"/>
      <c r="F187" s="241" t="s">
        <v>1024</v>
      </c>
      <c r="G187" s="97"/>
      <c r="H187" s="97"/>
    </row>
    <row r="188" spans="1:8" s="60" customFormat="1" ht="15.75">
      <c r="A188" s="43"/>
      <c r="B188" s="134"/>
      <c r="C188" s="25" t="s">
        <v>813</v>
      </c>
      <c r="D188" s="134"/>
      <c r="E188" s="134"/>
      <c r="F188" s="241" t="s">
        <v>814</v>
      </c>
      <c r="G188" s="207">
        <f>+G189+G194+G192</f>
        <v>3172400</v>
      </c>
      <c r="H188" s="207">
        <f>+H189+H194+H192</f>
        <v>3523355</v>
      </c>
    </row>
    <row r="189" spans="1:8" s="60" customFormat="1" ht="15.75">
      <c r="A189" s="372"/>
      <c r="B189" s="138"/>
      <c r="C189" s="20"/>
      <c r="D189" s="129" t="s">
        <v>815</v>
      </c>
      <c r="E189" s="138"/>
      <c r="F189" s="242" t="s">
        <v>816</v>
      </c>
      <c r="G189" s="173">
        <f>SUM(G190:G191)</f>
        <v>2513960</v>
      </c>
      <c r="H189" s="173">
        <f>SUM(H190:H191)</f>
        <v>2811230</v>
      </c>
    </row>
    <row r="190" spans="1:8" s="60" customFormat="1" ht="15.75">
      <c r="A190" s="57" t="s">
        <v>1187</v>
      </c>
      <c r="B190" s="135"/>
      <c r="C190" s="135"/>
      <c r="D190" s="135"/>
      <c r="E190" s="135" t="s">
        <v>817</v>
      </c>
      <c r="F190" s="243" t="s">
        <v>1019</v>
      </c>
      <c r="G190" s="97">
        <v>2513960</v>
      </c>
      <c r="H190" s="97">
        <v>2649230</v>
      </c>
    </row>
    <row r="191" spans="1:8" s="55" customFormat="1" ht="16.5" thickBot="1">
      <c r="A191" s="77" t="s">
        <v>1188</v>
      </c>
      <c r="B191" s="141"/>
      <c r="C191" s="141"/>
      <c r="D191" s="141"/>
      <c r="E191" s="141" t="s">
        <v>817</v>
      </c>
      <c r="F191" s="251" t="s">
        <v>510</v>
      </c>
      <c r="G191" s="186">
        <v>0</v>
      </c>
      <c r="H191" s="186">
        <v>162000</v>
      </c>
    </row>
    <row r="192" spans="1:8" s="60" customFormat="1" ht="15.75">
      <c r="A192" s="57"/>
      <c r="B192" s="135"/>
      <c r="C192" s="135"/>
      <c r="D192" s="129" t="s">
        <v>818</v>
      </c>
      <c r="E192" s="135"/>
      <c r="F192" s="242" t="s">
        <v>819</v>
      </c>
      <c r="G192" s="205">
        <f>SUM(G193)</f>
        <v>216000</v>
      </c>
      <c r="H192" s="205">
        <f>SUM(H193)</f>
        <v>231000</v>
      </c>
    </row>
    <row r="193" spans="1:8" s="60" customFormat="1" ht="15.75">
      <c r="A193" s="57" t="s">
        <v>1189</v>
      </c>
      <c r="B193" s="135"/>
      <c r="C193" s="135"/>
      <c r="D193" s="129"/>
      <c r="E193" s="135" t="s">
        <v>820</v>
      </c>
      <c r="F193" s="243" t="s">
        <v>821</v>
      </c>
      <c r="G193" s="256">
        <v>216000</v>
      </c>
      <c r="H193" s="256">
        <v>231000</v>
      </c>
    </row>
    <row r="194" spans="1:8" s="60" customFormat="1" ht="15.75">
      <c r="A194" s="373"/>
      <c r="B194" s="153"/>
      <c r="C194" s="34"/>
      <c r="D194" s="149" t="s">
        <v>822</v>
      </c>
      <c r="E194" s="153"/>
      <c r="F194" s="267" t="s">
        <v>1007</v>
      </c>
      <c r="G194" s="274">
        <f>SUM(G195:G198)</f>
        <v>442440</v>
      </c>
      <c r="H194" s="274">
        <f>SUM(H195:H198)</f>
        <v>481125</v>
      </c>
    </row>
    <row r="195" spans="1:8" s="60" customFormat="1" ht="15.75">
      <c r="A195" s="59" t="s">
        <v>182</v>
      </c>
      <c r="B195" s="152"/>
      <c r="C195" s="152"/>
      <c r="D195" s="152"/>
      <c r="E195" s="152" t="s">
        <v>824</v>
      </c>
      <c r="F195" s="265" t="s">
        <v>825</v>
      </c>
      <c r="G195" s="272">
        <v>398640</v>
      </c>
      <c r="H195" s="272">
        <v>408264</v>
      </c>
    </row>
    <row r="196" spans="1:8" s="60" customFormat="1" ht="15.75">
      <c r="A196" s="59" t="s">
        <v>183</v>
      </c>
      <c r="B196" s="152"/>
      <c r="C196" s="152"/>
      <c r="D196" s="152"/>
      <c r="E196" s="152" t="s">
        <v>824</v>
      </c>
      <c r="F196" s="265" t="s">
        <v>512</v>
      </c>
      <c r="G196" s="272">
        <v>0</v>
      </c>
      <c r="H196" s="272">
        <v>25230</v>
      </c>
    </row>
    <row r="197" spans="1:8" s="60" customFormat="1" ht="15.75">
      <c r="A197" s="59" t="s">
        <v>1198</v>
      </c>
      <c r="B197" s="152"/>
      <c r="C197" s="152"/>
      <c r="D197" s="152"/>
      <c r="E197" s="152" t="s">
        <v>826</v>
      </c>
      <c r="F197" s="345" t="s">
        <v>827</v>
      </c>
      <c r="G197" s="272">
        <v>43800</v>
      </c>
      <c r="H197" s="272">
        <v>44861</v>
      </c>
    </row>
    <row r="198" spans="1:8" s="60" customFormat="1" ht="15.75">
      <c r="A198" s="59" t="s">
        <v>1199</v>
      </c>
      <c r="B198" s="152"/>
      <c r="C198" s="371"/>
      <c r="D198" s="152"/>
      <c r="E198" s="152" t="s">
        <v>826</v>
      </c>
      <c r="F198" s="265" t="s">
        <v>513</v>
      </c>
      <c r="G198" s="272">
        <v>0</v>
      </c>
      <c r="H198" s="272">
        <v>2770</v>
      </c>
    </row>
    <row r="199" spans="1:8" s="60" customFormat="1" ht="15.75">
      <c r="A199" s="59"/>
      <c r="B199" s="152"/>
      <c r="C199" s="148" t="s">
        <v>828</v>
      </c>
      <c r="D199" s="152"/>
      <c r="E199" s="152"/>
      <c r="F199" s="268" t="s">
        <v>829</v>
      </c>
      <c r="G199" s="264">
        <f>SUM(+G200+G207+G203+G211)</f>
        <v>192400</v>
      </c>
      <c r="H199" s="264">
        <f>SUM(+H200+H207+H203+H211)</f>
        <v>170200</v>
      </c>
    </row>
    <row r="200" spans="1:8" s="60" customFormat="1" ht="15.75">
      <c r="A200" s="373"/>
      <c r="B200" s="153"/>
      <c r="C200" s="34"/>
      <c r="D200" s="149" t="s">
        <v>830</v>
      </c>
      <c r="E200" s="153"/>
      <c r="F200" s="267" t="s">
        <v>831</v>
      </c>
      <c r="G200" s="274">
        <f>SUM(+G202+G201)</f>
        <v>38300</v>
      </c>
      <c r="H200" s="274">
        <f>SUM(+H202+H201)</f>
        <v>0</v>
      </c>
    </row>
    <row r="201" spans="1:8" s="60" customFormat="1" ht="15.75">
      <c r="A201" s="374"/>
      <c r="B201" s="153"/>
      <c r="C201" s="34"/>
      <c r="D201" s="149"/>
      <c r="E201" s="182" t="s">
        <v>832</v>
      </c>
      <c r="F201" s="270" t="s">
        <v>833</v>
      </c>
      <c r="G201" s="278">
        <v>8000</v>
      </c>
      <c r="H201" s="278">
        <v>0</v>
      </c>
    </row>
    <row r="202" spans="1:8" s="60" customFormat="1" ht="15.75">
      <c r="A202" s="374"/>
      <c r="B202" s="153"/>
      <c r="C202" s="34"/>
      <c r="D202" s="149"/>
      <c r="E202" s="135" t="s">
        <v>835</v>
      </c>
      <c r="F202" s="243" t="s">
        <v>836</v>
      </c>
      <c r="G202" s="272">
        <v>30300</v>
      </c>
      <c r="H202" s="272">
        <v>0</v>
      </c>
    </row>
    <row r="203" spans="1:8" s="60" customFormat="1" ht="15.75">
      <c r="A203" s="59"/>
      <c r="B203" s="153"/>
      <c r="C203" s="34"/>
      <c r="D203" s="129" t="s">
        <v>837</v>
      </c>
      <c r="E203" s="135"/>
      <c r="F203" s="242" t="s">
        <v>838</v>
      </c>
      <c r="G203" s="274">
        <f>SUM(G204:G206)</f>
        <v>84000</v>
      </c>
      <c r="H203" s="274">
        <f>SUM(H204:H206)</f>
        <v>0</v>
      </c>
    </row>
    <row r="204" spans="1:8" s="60" customFormat="1" ht="15.75">
      <c r="A204" s="59"/>
      <c r="B204" s="153"/>
      <c r="C204" s="34"/>
      <c r="D204" s="129"/>
      <c r="E204" s="135" t="s">
        <v>839</v>
      </c>
      <c r="F204" s="243" t="s">
        <v>1042</v>
      </c>
      <c r="G204" s="278">
        <v>2000</v>
      </c>
      <c r="H204" s="278">
        <v>0</v>
      </c>
    </row>
    <row r="205" spans="1:8" s="60" customFormat="1" ht="15.75">
      <c r="A205" s="59"/>
      <c r="B205" s="153"/>
      <c r="C205" s="34"/>
      <c r="D205" s="135"/>
      <c r="E205" s="85" t="s">
        <v>852</v>
      </c>
      <c r="F205" s="265" t="s">
        <v>853</v>
      </c>
      <c r="G205" s="272">
        <v>74500</v>
      </c>
      <c r="H205" s="272">
        <v>0</v>
      </c>
    </row>
    <row r="206" spans="1:8" s="60" customFormat="1" ht="15.75">
      <c r="A206" s="59"/>
      <c r="B206" s="153"/>
      <c r="C206" s="34"/>
      <c r="D206" s="135"/>
      <c r="E206" s="135" t="s">
        <v>858</v>
      </c>
      <c r="F206" s="243" t="s">
        <v>1035</v>
      </c>
      <c r="G206" s="272">
        <v>7500</v>
      </c>
      <c r="H206" s="272">
        <v>0</v>
      </c>
    </row>
    <row r="207" spans="1:8" s="60" customFormat="1" ht="15.75">
      <c r="A207" s="59"/>
      <c r="B207" s="153"/>
      <c r="C207" s="34"/>
      <c r="D207" s="129" t="s">
        <v>859</v>
      </c>
      <c r="E207" s="134"/>
      <c r="F207" s="242" t="s">
        <v>860</v>
      </c>
      <c r="G207" s="274">
        <f>SUM(G208:G210)</f>
        <v>70100</v>
      </c>
      <c r="H207" s="274">
        <f>SUM(H208:H210)</f>
        <v>80600</v>
      </c>
    </row>
    <row r="208" spans="1:8" s="60" customFormat="1" ht="15.75">
      <c r="A208" s="59" t="s">
        <v>1200</v>
      </c>
      <c r="B208" s="153"/>
      <c r="C208" s="34"/>
      <c r="D208" s="129"/>
      <c r="E208" s="135" t="s">
        <v>863</v>
      </c>
      <c r="F208" s="243" t="s">
        <v>1036</v>
      </c>
      <c r="G208" s="278">
        <v>35000</v>
      </c>
      <c r="H208" s="278">
        <v>50000</v>
      </c>
    </row>
    <row r="209" spans="1:8" s="60" customFormat="1" ht="15.75">
      <c r="A209" s="59" t="s">
        <v>1201</v>
      </c>
      <c r="B209" s="153"/>
      <c r="C209" s="34"/>
      <c r="D209" s="149"/>
      <c r="E209" s="152" t="s">
        <v>866</v>
      </c>
      <c r="F209" s="265" t="s">
        <v>867</v>
      </c>
      <c r="G209" s="272">
        <v>8600</v>
      </c>
      <c r="H209" s="272">
        <v>8600</v>
      </c>
    </row>
    <row r="210" spans="1:8" s="60" customFormat="1" ht="15.75">
      <c r="A210" s="59" t="s">
        <v>1202</v>
      </c>
      <c r="B210" s="153"/>
      <c r="C210" s="34"/>
      <c r="D210" s="149"/>
      <c r="E210" s="152" t="s">
        <v>870</v>
      </c>
      <c r="F210" s="265" t="s">
        <v>1011</v>
      </c>
      <c r="G210" s="272">
        <v>26500</v>
      </c>
      <c r="H210" s="272">
        <v>22000</v>
      </c>
    </row>
    <row r="211" spans="1:8" s="76" customFormat="1" ht="15.75">
      <c r="A211" s="157"/>
      <c r="B211" s="152"/>
      <c r="C211" s="149"/>
      <c r="D211" s="149" t="s">
        <v>875</v>
      </c>
      <c r="E211" s="149"/>
      <c r="F211" s="267" t="s">
        <v>1005</v>
      </c>
      <c r="G211" s="296">
        <f>SUM(G212)</f>
        <v>0</v>
      </c>
      <c r="H211" s="296">
        <f>SUM(H212)</f>
        <v>89600</v>
      </c>
    </row>
    <row r="212" spans="1:8" s="76" customFormat="1" ht="15.75">
      <c r="A212" s="157" t="s">
        <v>1203</v>
      </c>
      <c r="B212" s="152"/>
      <c r="C212" s="149"/>
      <c r="D212" s="149"/>
      <c r="E212" s="21" t="s">
        <v>876</v>
      </c>
      <c r="F212" s="304" t="s">
        <v>722</v>
      </c>
      <c r="G212" s="297">
        <v>0</v>
      </c>
      <c r="H212" s="297">
        <v>89600</v>
      </c>
    </row>
    <row r="213" spans="1:8" s="60" customFormat="1" ht="15.75">
      <c r="A213" s="59"/>
      <c r="B213" s="66" t="s">
        <v>1003</v>
      </c>
      <c r="C213" s="66"/>
      <c r="D213" s="135"/>
      <c r="E213" s="135"/>
      <c r="F213" s="241" t="s">
        <v>1025</v>
      </c>
      <c r="G213" s="97"/>
      <c r="H213" s="97"/>
    </row>
    <row r="214" spans="1:8" s="60" customFormat="1" ht="22.5" customHeight="1">
      <c r="A214" s="59"/>
      <c r="B214" s="135"/>
      <c r="C214" s="66" t="s">
        <v>959</v>
      </c>
      <c r="D214" s="135"/>
      <c r="E214" s="135"/>
      <c r="F214" s="241" t="s">
        <v>960</v>
      </c>
      <c r="G214" s="103">
        <f>SUM(+G215+G219)</f>
        <v>92500</v>
      </c>
      <c r="H214" s="103">
        <f>SUM(+H215+H219)</f>
        <v>0</v>
      </c>
    </row>
    <row r="215" spans="1:8" s="60" customFormat="1" ht="15.75">
      <c r="A215" s="59"/>
      <c r="B215" s="135"/>
      <c r="C215" s="66"/>
      <c r="D215" s="129" t="s">
        <v>967</v>
      </c>
      <c r="E215" s="134"/>
      <c r="F215" s="242" t="s">
        <v>968</v>
      </c>
      <c r="G215" s="173">
        <f>SUM(G216:G218)</f>
        <v>50000</v>
      </c>
      <c r="H215" s="173">
        <f>SUM(H216:H218)</f>
        <v>0</v>
      </c>
    </row>
    <row r="216" spans="1:8" s="60" customFormat="1" ht="15.75">
      <c r="A216" s="59"/>
      <c r="B216" s="135"/>
      <c r="C216" s="66"/>
      <c r="D216" s="129"/>
      <c r="E216" s="135" t="s">
        <v>969</v>
      </c>
      <c r="F216" s="243" t="s">
        <v>970</v>
      </c>
      <c r="G216" s="97">
        <v>10000</v>
      </c>
      <c r="H216" s="97">
        <v>0</v>
      </c>
    </row>
    <row r="217" spans="1:8" s="60" customFormat="1" ht="15.75">
      <c r="A217" s="59"/>
      <c r="B217" s="135"/>
      <c r="C217" s="66"/>
      <c r="D217" s="129"/>
      <c r="E217" s="135" t="s">
        <v>971</v>
      </c>
      <c r="F217" s="243" t="s">
        <v>972</v>
      </c>
      <c r="G217" s="97">
        <v>0</v>
      </c>
      <c r="H217" s="97">
        <v>0</v>
      </c>
    </row>
    <row r="218" spans="1:8" s="60" customFormat="1" ht="15.75">
      <c r="A218" s="59"/>
      <c r="B218" s="135"/>
      <c r="C218" s="66"/>
      <c r="D218" s="135"/>
      <c r="E218" s="135" t="s">
        <v>975</v>
      </c>
      <c r="F218" s="243" t="s">
        <v>1043</v>
      </c>
      <c r="G218" s="97">
        <v>40000</v>
      </c>
      <c r="H218" s="97">
        <v>0</v>
      </c>
    </row>
    <row r="219" spans="1:8" s="60" customFormat="1" ht="15.75">
      <c r="A219" s="59"/>
      <c r="B219" s="135"/>
      <c r="C219" s="66"/>
      <c r="D219" s="129" t="s">
        <v>1012</v>
      </c>
      <c r="E219" s="134"/>
      <c r="F219" s="242" t="s">
        <v>1014</v>
      </c>
      <c r="G219" s="206">
        <f>SUM(G220)</f>
        <v>42500</v>
      </c>
      <c r="H219" s="206">
        <f>SUM(H220)</f>
        <v>0</v>
      </c>
    </row>
    <row r="220" spans="1:8" s="60" customFormat="1" ht="16.5" thickBot="1">
      <c r="A220" s="59"/>
      <c r="B220" s="135"/>
      <c r="C220" s="66"/>
      <c r="D220" s="135"/>
      <c r="E220" s="135" t="s">
        <v>1013</v>
      </c>
      <c r="F220" s="243" t="s">
        <v>1037</v>
      </c>
      <c r="G220" s="97">
        <v>42500</v>
      </c>
      <c r="H220" s="97">
        <v>0</v>
      </c>
    </row>
    <row r="221" spans="1:8" s="60" customFormat="1" ht="30.75" customHeight="1">
      <c r="A221" s="499" t="s">
        <v>1076</v>
      </c>
      <c r="B221" s="500"/>
      <c r="C221" s="500"/>
      <c r="D221" s="500"/>
      <c r="E221" s="500"/>
      <c r="F221" s="501"/>
      <c r="G221" s="235">
        <f>SUM(G224+G231)</f>
        <v>0</v>
      </c>
      <c r="H221" s="235">
        <f>SUM(H224+H231)</f>
        <v>300600</v>
      </c>
    </row>
    <row r="222" spans="1:8" s="60" customFormat="1" ht="16.5" thickBot="1">
      <c r="A222" s="444" t="s">
        <v>1318</v>
      </c>
      <c r="B222" s="445"/>
      <c r="C222" s="445"/>
      <c r="D222" s="445"/>
      <c r="E222" s="445"/>
      <c r="F222" s="445"/>
      <c r="G222" s="234"/>
      <c r="H222" s="234"/>
    </row>
    <row r="223" spans="1:8" ht="15.75">
      <c r="A223" s="57"/>
      <c r="B223" s="66" t="s">
        <v>1002</v>
      </c>
      <c r="C223" s="66"/>
      <c r="D223" s="135"/>
      <c r="E223" s="135"/>
      <c r="F223" s="241" t="s">
        <v>1024</v>
      </c>
      <c r="G223" s="103"/>
      <c r="H223" s="103"/>
    </row>
    <row r="224" spans="1:8" ht="15.75">
      <c r="A224" s="57"/>
      <c r="B224" s="129"/>
      <c r="C224" s="148" t="s">
        <v>828</v>
      </c>
      <c r="D224" s="152"/>
      <c r="E224" s="152"/>
      <c r="F224" s="268" t="s">
        <v>829</v>
      </c>
      <c r="G224" s="103">
        <f>SUM(G225+G227)</f>
        <v>0</v>
      </c>
      <c r="H224" s="103">
        <f>SUM(H225+H227)</f>
        <v>267600</v>
      </c>
    </row>
    <row r="225" spans="1:8" s="23" customFormat="1" ht="15.75">
      <c r="A225" s="57"/>
      <c r="B225" s="129"/>
      <c r="C225" s="129"/>
      <c r="D225" s="149" t="s">
        <v>830</v>
      </c>
      <c r="E225" s="153"/>
      <c r="F225" s="267" t="s">
        <v>831</v>
      </c>
      <c r="G225" s="173">
        <f>SUM(G226)</f>
        <v>0</v>
      </c>
      <c r="H225" s="173">
        <f>SUM(H226)</f>
        <v>35000</v>
      </c>
    </row>
    <row r="226" spans="1:8" s="23" customFormat="1" ht="15.75">
      <c r="A226" s="57" t="s">
        <v>1204</v>
      </c>
      <c r="B226" s="135"/>
      <c r="C226" s="146"/>
      <c r="D226" s="135"/>
      <c r="E226" s="135" t="s">
        <v>835</v>
      </c>
      <c r="F226" s="243" t="s">
        <v>836</v>
      </c>
      <c r="G226" s="97">
        <v>0</v>
      </c>
      <c r="H226" s="97">
        <v>35000</v>
      </c>
    </row>
    <row r="227" spans="1:8" s="23" customFormat="1" ht="15.75">
      <c r="A227" s="57"/>
      <c r="B227" s="135"/>
      <c r="C227" s="146"/>
      <c r="D227" s="129" t="s">
        <v>837</v>
      </c>
      <c r="E227" s="135"/>
      <c r="F227" s="242" t="s">
        <v>838</v>
      </c>
      <c r="G227" s="206">
        <f>SUM(G228:G229)</f>
        <v>0</v>
      </c>
      <c r="H227" s="206">
        <f>SUM(H228:H229)</f>
        <v>232600</v>
      </c>
    </row>
    <row r="228" spans="1:8" s="23" customFormat="1" ht="15.75">
      <c r="A228" s="57" t="s">
        <v>1205</v>
      </c>
      <c r="B228" s="135"/>
      <c r="C228" s="146"/>
      <c r="D228" s="129"/>
      <c r="E228" s="135" t="s">
        <v>839</v>
      </c>
      <c r="F228" s="243" t="s">
        <v>433</v>
      </c>
      <c r="G228" s="97">
        <v>0</v>
      </c>
      <c r="H228" s="97">
        <v>24400</v>
      </c>
    </row>
    <row r="229" spans="1:8" s="23" customFormat="1" ht="15.75">
      <c r="A229" s="57" t="s">
        <v>1206</v>
      </c>
      <c r="B229" s="135"/>
      <c r="C229" s="146"/>
      <c r="D229" s="135"/>
      <c r="E229" s="85" t="s">
        <v>852</v>
      </c>
      <c r="F229" s="265" t="s">
        <v>434</v>
      </c>
      <c r="G229" s="97">
        <v>0</v>
      </c>
      <c r="H229" s="97">
        <v>208200</v>
      </c>
    </row>
    <row r="230" spans="1:8" s="23" customFormat="1" ht="15.75">
      <c r="A230" s="57"/>
      <c r="B230" s="66" t="s">
        <v>1003</v>
      </c>
      <c r="C230" s="66"/>
      <c r="D230" s="135"/>
      <c r="E230" s="135"/>
      <c r="F230" s="241" t="s">
        <v>1025</v>
      </c>
      <c r="G230" s="97"/>
      <c r="H230" s="97"/>
    </row>
    <row r="231" spans="1:8" s="23" customFormat="1" ht="18.75" customHeight="1">
      <c r="A231" s="57"/>
      <c r="B231" s="135"/>
      <c r="C231" s="66" t="s">
        <v>959</v>
      </c>
      <c r="D231" s="135"/>
      <c r="E231" s="135"/>
      <c r="F231" s="241" t="s">
        <v>960</v>
      </c>
      <c r="G231" s="103">
        <f>SUM(G232)</f>
        <v>0</v>
      </c>
      <c r="H231" s="103">
        <f>SUM(H232)</f>
        <v>33000</v>
      </c>
    </row>
    <row r="232" spans="1:8" s="23" customFormat="1" ht="15.75">
      <c r="A232" s="57"/>
      <c r="B232" s="135"/>
      <c r="C232" s="66"/>
      <c r="D232" s="129" t="s">
        <v>967</v>
      </c>
      <c r="E232" s="134"/>
      <c r="F232" s="242" t="s">
        <v>968</v>
      </c>
      <c r="G232" s="173">
        <f>SUM(G233)</f>
        <v>0</v>
      </c>
      <c r="H232" s="173">
        <f>SUM(H233)</f>
        <v>33000</v>
      </c>
    </row>
    <row r="233" spans="1:8" ht="16.5" thickBot="1">
      <c r="A233" s="57" t="s">
        <v>1207</v>
      </c>
      <c r="B233" s="135"/>
      <c r="C233" s="66"/>
      <c r="D233" s="135"/>
      <c r="E233" s="135" t="s">
        <v>975</v>
      </c>
      <c r="F233" s="243" t="s">
        <v>1043</v>
      </c>
      <c r="G233" s="97">
        <v>0</v>
      </c>
      <c r="H233" s="97">
        <v>33000</v>
      </c>
    </row>
    <row r="234" spans="1:8" s="60" customFormat="1" ht="27.75" customHeight="1">
      <c r="A234" s="499" t="s">
        <v>1077</v>
      </c>
      <c r="B234" s="500"/>
      <c r="C234" s="500"/>
      <c r="D234" s="500"/>
      <c r="E234" s="500"/>
      <c r="F234" s="501"/>
      <c r="G234" s="235">
        <f>SUM(G237+G247)</f>
        <v>0</v>
      </c>
      <c r="H234" s="235">
        <f>SUM(H237+H247)</f>
        <v>162000</v>
      </c>
    </row>
    <row r="235" spans="1:8" s="60" customFormat="1" ht="16.5" thickBot="1">
      <c r="A235" s="444" t="s">
        <v>1318</v>
      </c>
      <c r="B235" s="445"/>
      <c r="C235" s="445"/>
      <c r="D235" s="445"/>
      <c r="E235" s="445"/>
      <c r="F235" s="445"/>
      <c r="G235" s="234"/>
      <c r="H235" s="234"/>
    </row>
    <row r="236" spans="1:8" ht="15.75">
      <c r="A236" s="57"/>
      <c r="B236" s="66" t="s">
        <v>1002</v>
      </c>
      <c r="C236" s="66"/>
      <c r="D236" s="135"/>
      <c r="E236" s="135"/>
      <c r="F236" s="241" t="s">
        <v>1024</v>
      </c>
      <c r="G236" s="103"/>
      <c r="H236" s="103"/>
    </row>
    <row r="237" spans="1:8" ht="15.75">
      <c r="A237" s="57"/>
      <c r="B237" s="129"/>
      <c r="C237" s="148" t="s">
        <v>828</v>
      </c>
      <c r="D237" s="152"/>
      <c r="E237" s="152"/>
      <c r="F237" s="268" t="s">
        <v>829</v>
      </c>
      <c r="G237" s="103">
        <f>SUM(G238+G240+G243)</f>
        <v>0</v>
      </c>
      <c r="H237" s="103">
        <f>SUM(H238+H240+H243)</f>
        <v>115000</v>
      </c>
    </row>
    <row r="238" spans="1:8" s="23" customFormat="1" ht="15.75">
      <c r="A238" s="57"/>
      <c r="B238" s="129"/>
      <c r="C238" s="129"/>
      <c r="D238" s="149" t="s">
        <v>830</v>
      </c>
      <c r="E238" s="153"/>
      <c r="F238" s="267" t="s">
        <v>831</v>
      </c>
      <c r="G238" s="173">
        <f>SUM(G239)</f>
        <v>0</v>
      </c>
      <c r="H238" s="173">
        <f>SUM(H239)</f>
        <v>13000</v>
      </c>
    </row>
    <row r="239" spans="1:8" s="23" customFormat="1" ht="15.75">
      <c r="A239" s="57" t="s">
        <v>1208</v>
      </c>
      <c r="B239" s="135"/>
      <c r="C239" s="146"/>
      <c r="D239" s="135"/>
      <c r="E239" s="135" t="s">
        <v>835</v>
      </c>
      <c r="F239" s="243" t="s">
        <v>836</v>
      </c>
      <c r="G239" s="97">
        <v>0</v>
      </c>
      <c r="H239" s="97">
        <v>13000</v>
      </c>
    </row>
    <row r="240" spans="1:8" s="23" customFormat="1" ht="15.75">
      <c r="A240" s="57"/>
      <c r="B240" s="135"/>
      <c r="C240" s="146"/>
      <c r="D240" s="129" t="s">
        <v>837</v>
      </c>
      <c r="E240" s="135"/>
      <c r="F240" s="242" t="s">
        <v>838</v>
      </c>
      <c r="G240" s="206">
        <f>SUM(G241:G242)</f>
        <v>0</v>
      </c>
      <c r="H240" s="206">
        <f>SUM(H241:H242)</f>
        <v>75000</v>
      </c>
    </row>
    <row r="241" spans="1:8" s="23" customFormat="1" ht="15.75">
      <c r="A241" s="57" t="s">
        <v>1209</v>
      </c>
      <c r="B241" s="135"/>
      <c r="C241" s="146"/>
      <c r="D241" s="129"/>
      <c r="E241" s="135" t="s">
        <v>839</v>
      </c>
      <c r="F241" s="243" t="s">
        <v>433</v>
      </c>
      <c r="G241" s="97">
        <v>0</v>
      </c>
      <c r="H241" s="97">
        <v>5000</v>
      </c>
    </row>
    <row r="242" spans="1:8" s="23" customFormat="1" ht="15.75">
      <c r="A242" s="57" t="s">
        <v>1210</v>
      </c>
      <c r="B242" s="135"/>
      <c r="C242" s="146"/>
      <c r="D242" s="135"/>
      <c r="E242" s="85" t="s">
        <v>852</v>
      </c>
      <c r="F242" s="265" t="s">
        <v>434</v>
      </c>
      <c r="G242" s="97">
        <v>0</v>
      </c>
      <c r="H242" s="97">
        <v>70000</v>
      </c>
    </row>
    <row r="243" spans="1:8" s="23" customFormat="1" ht="15.75">
      <c r="A243" s="57"/>
      <c r="B243" s="135"/>
      <c r="C243" s="146"/>
      <c r="D243" s="129" t="s">
        <v>859</v>
      </c>
      <c r="E243" s="134"/>
      <c r="F243" s="242" t="s">
        <v>860</v>
      </c>
      <c r="G243" s="206">
        <f>SUM(G244:G245)</f>
        <v>0</v>
      </c>
      <c r="H243" s="206">
        <f>SUM(H244:H245)</f>
        <v>27000</v>
      </c>
    </row>
    <row r="244" spans="1:8" s="23" customFormat="1" ht="15.75">
      <c r="A244" s="57" t="s">
        <v>1211</v>
      </c>
      <c r="B244" s="135"/>
      <c r="C244" s="146"/>
      <c r="D244" s="135"/>
      <c r="E244" s="152" t="s">
        <v>870</v>
      </c>
      <c r="F244" s="265" t="s">
        <v>1011</v>
      </c>
      <c r="G244" s="97">
        <v>0</v>
      </c>
      <c r="H244" s="97">
        <v>25000</v>
      </c>
    </row>
    <row r="245" spans="1:8" s="23" customFormat="1" ht="15.75">
      <c r="A245" s="57" t="s">
        <v>1212</v>
      </c>
      <c r="B245" s="135"/>
      <c r="C245" s="146"/>
      <c r="D245" s="135"/>
      <c r="E245" s="152" t="s">
        <v>873</v>
      </c>
      <c r="F245" s="265" t="s">
        <v>435</v>
      </c>
      <c r="G245" s="97">
        <v>0</v>
      </c>
      <c r="H245" s="97">
        <v>2000</v>
      </c>
    </row>
    <row r="246" spans="1:8" s="23" customFormat="1" ht="15.75">
      <c r="A246" s="57"/>
      <c r="B246" s="66" t="s">
        <v>1003</v>
      </c>
      <c r="C246" s="66"/>
      <c r="D246" s="135"/>
      <c r="E246" s="135"/>
      <c r="F246" s="241" t="s">
        <v>1025</v>
      </c>
      <c r="G246" s="97"/>
      <c r="H246" s="97"/>
    </row>
    <row r="247" spans="1:8" s="23" customFormat="1" ht="21" customHeight="1">
      <c r="A247" s="57"/>
      <c r="B247" s="135"/>
      <c r="C247" s="66" t="s">
        <v>959</v>
      </c>
      <c r="D247" s="135"/>
      <c r="E247" s="135"/>
      <c r="F247" s="241" t="s">
        <v>960</v>
      </c>
      <c r="G247" s="103">
        <f>SUM(G248)</f>
        <v>0</v>
      </c>
      <c r="H247" s="103">
        <f>SUM(H248)</f>
        <v>47000</v>
      </c>
    </row>
    <row r="248" spans="1:8" s="23" customFormat="1" ht="15.75">
      <c r="A248" s="57"/>
      <c r="B248" s="135"/>
      <c r="C248" s="66"/>
      <c r="D248" s="129" t="s">
        <v>967</v>
      </c>
      <c r="E248" s="134"/>
      <c r="F248" s="242" t="s">
        <v>968</v>
      </c>
      <c r="G248" s="173">
        <f>SUM(G249+G250)</f>
        <v>0</v>
      </c>
      <c r="H248" s="173">
        <f>SUM(H249+H250)</f>
        <v>47000</v>
      </c>
    </row>
    <row r="249" spans="1:8" ht="15.75">
      <c r="A249" s="57" t="s">
        <v>1213</v>
      </c>
      <c r="B249" s="135"/>
      <c r="C249" s="66"/>
      <c r="D249" s="135"/>
      <c r="E249" s="135" t="s">
        <v>380</v>
      </c>
      <c r="F249" s="243" t="s">
        <v>436</v>
      </c>
      <c r="G249" s="97">
        <v>0</v>
      </c>
      <c r="H249" s="97">
        <v>6000</v>
      </c>
    </row>
    <row r="250" spans="1:8" ht="16.5" thickBot="1">
      <c r="A250" s="77" t="s">
        <v>1214</v>
      </c>
      <c r="B250" s="141"/>
      <c r="C250" s="140"/>
      <c r="D250" s="141"/>
      <c r="E250" s="135" t="s">
        <v>975</v>
      </c>
      <c r="F250" s="243" t="s">
        <v>1043</v>
      </c>
      <c r="G250" s="186">
        <v>0</v>
      </c>
      <c r="H250" s="186">
        <v>41000</v>
      </c>
    </row>
    <row r="251" spans="1:8" s="60" customFormat="1" ht="15.75">
      <c r="A251" s="441" t="s">
        <v>326</v>
      </c>
      <c r="B251" s="442"/>
      <c r="C251" s="442"/>
      <c r="D251" s="442"/>
      <c r="E251" s="442"/>
      <c r="F251" s="442"/>
      <c r="G251" s="235">
        <f>SUM(G257+G260+G254+G265)</f>
        <v>4373900</v>
      </c>
      <c r="H251" s="235">
        <f>SUM(H257+H260+H254+H265)</f>
        <v>8355640</v>
      </c>
    </row>
    <row r="252" spans="1:8" s="60" customFormat="1" ht="16.5" thickBot="1">
      <c r="A252" s="444" t="s">
        <v>1318</v>
      </c>
      <c r="B252" s="445"/>
      <c r="C252" s="445"/>
      <c r="D252" s="445"/>
      <c r="E252" s="445"/>
      <c r="F252" s="445"/>
      <c r="G252" s="234"/>
      <c r="H252" s="234"/>
    </row>
    <row r="253" spans="1:8" ht="15.75">
      <c r="A253" s="57"/>
      <c r="B253" s="66" t="s">
        <v>1002</v>
      </c>
      <c r="C253" s="66"/>
      <c r="D253" s="135"/>
      <c r="E253" s="135"/>
      <c r="F253" s="241" t="s">
        <v>1024</v>
      </c>
      <c r="G253" s="103"/>
      <c r="H253" s="103"/>
    </row>
    <row r="254" spans="1:8" ht="15.75">
      <c r="A254" s="57"/>
      <c r="B254" s="66"/>
      <c r="C254" s="25" t="s">
        <v>828</v>
      </c>
      <c r="D254" s="129"/>
      <c r="E254" s="135"/>
      <c r="F254" s="241" t="s">
        <v>829</v>
      </c>
      <c r="G254" s="103">
        <f>SUM(G255)</f>
        <v>0</v>
      </c>
      <c r="H254" s="103">
        <f>SUM(H255)</f>
        <v>550000</v>
      </c>
    </row>
    <row r="255" spans="1:8" ht="15.75">
      <c r="A255" s="57"/>
      <c r="B255" s="66"/>
      <c r="C255" s="25"/>
      <c r="D255" s="129" t="s">
        <v>859</v>
      </c>
      <c r="E255" s="138"/>
      <c r="F255" s="242" t="s">
        <v>860</v>
      </c>
      <c r="G255" s="206">
        <f>SUM(G256)</f>
        <v>0</v>
      </c>
      <c r="H255" s="206">
        <f>SUM(H256)</f>
        <v>550000</v>
      </c>
    </row>
    <row r="256" spans="1:8" ht="16.5" thickBot="1">
      <c r="A256" s="77" t="s">
        <v>1215</v>
      </c>
      <c r="B256" s="140"/>
      <c r="C256" s="165"/>
      <c r="D256" s="166"/>
      <c r="E256" s="141" t="s">
        <v>870</v>
      </c>
      <c r="F256" s="32" t="s">
        <v>431</v>
      </c>
      <c r="G256" s="383">
        <v>0</v>
      </c>
      <c r="H256" s="383">
        <v>550000</v>
      </c>
    </row>
    <row r="257" spans="1:8" ht="15.75">
      <c r="A257" s="57"/>
      <c r="B257" s="129"/>
      <c r="C257" s="25" t="s">
        <v>936</v>
      </c>
      <c r="D257" s="135"/>
      <c r="E257" s="135"/>
      <c r="F257" s="241" t="s">
        <v>937</v>
      </c>
      <c r="G257" s="103">
        <f>SUM(G258)</f>
        <v>4163900</v>
      </c>
      <c r="H257" s="103">
        <f>SUM(H258)</f>
        <v>7095640</v>
      </c>
    </row>
    <row r="258" spans="1:8" s="23" customFormat="1" ht="15.75">
      <c r="A258" s="57"/>
      <c r="B258" s="129"/>
      <c r="C258" s="129"/>
      <c r="D258" s="129" t="s">
        <v>938</v>
      </c>
      <c r="E258" s="129"/>
      <c r="F258" s="242" t="s">
        <v>939</v>
      </c>
      <c r="G258" s="173">
        <f>SUM(G259:G259)</f>
        <v>4163900</v>
      </c>
      <c r="H258" s="173">
        <f>SUM(H259:H259)</f>
        <v>7095640</v>
      </c>
    </row>
    <row r="259" spans="1:8" s="23" customFormat="1" ht="15.75">
      <c r="A259" s="57" t="s">
        <v>1216</v>
      </c>
      <c r="B259" s="135"/>
      <c r="C259" s="146"/>
      <c r="D259" s="135"/>
      <c r="E259" s="135" t="s">
        <v>940</v>
      </c>
      <c r="F259" s="243" t="s">
        <v>1029</v>
      </c>
      <c r="G259" s="97">
        <v>4163900</v>
      </c>
      <c r="H259" s="97">
        <v>7095640</v>
      </c>
    </row>
    <row r="260" spans="1:8" s="23" customFormat="1" ht="15.75">
      <c r="A260" s="57"/>
      <c r="B260" s="135"/>
      <c r="C260" s="25" t="s">
        <v>948</v>
      </c>
      <c r="D260" s="129"/>
      <c r="E260" s="129"/>
      <c r="F260" s="241" t="s">
        <v>1028</v>
      </c>
      <c r="G260" s="103">
        <f>SUM(G261)</f>
        <v>210000</v>
      </c>
      <c r="H260" s="103">
        <f>SUM(H261)</f>
        <v>210000</v>
      </c>
    </row>
    <row r="261" spans="1:8" s="23" customFormat="1" ht="15.75">
      <c r="A261" s="57"/>
      <c r="B261" s="135"/>
      <c r="C261" s="129"/>
      <c r="D261" s="129" t="s">
        <v>949</v>
      </c>
      <c r="E261" s="129"/>
      <c r="F261" s="242" t="s">
        <v>950</v>
      </c>
      <c r="G261" s="173">
        <f>SUM(G262+G263)</f>
        <v>210000</v>
      </c>
      <c r="H261" s="173">
        <f>SUM(H262+H263)</f>
        <v>210000</v>
      </c>
    </row>
    <row r="262" spans="1:8" ht="15.75">
      <c r="A262" s="57" t="s">
        <v>1217</v>
      </c>
      <c r="B262" s="135"/>
      <c r="C262" s="66"/>
      <c r="D262" s="135"/>
      <c r="E262" s="135" t="s">
        <v>951</v>
      </c>
      <c r="F262" s="243" t="s">
        <v>585</v>
      </c>
      <c r="G262" s="97">
        <v>110000</v>
      </c>
      <c r="H262" s="97">
        <v>110000</v>
      </c>
    </row>
    <row r="263" spans="1:8" ht="15.75">
      <c r="A263" s="57" t="s">
        <v>1190</v>
      </c>
      <c r="B263" s="135"/>
      <c r="C263" s="66"/>
      <c r="D263" s="135"/>
      <c r="E263" s="135" t="s">
        <v>951</v>
      </c>
      <c r="F263" s="243" t="s">
        <v>651</v>
      </c>
      <c r="G263" s="97">
        <v>100000</v>
      </c>
      <c r="H263" s="97">
        <v>100000</v>
      </c>
    </row>
    <row r="264" spans="1:8" ht="15.75">
      <c r="A264" s="57"/>
      <c r="B264" s="66" t="s">
        <v>1003</v>
      </c>
      <c r="C264" s="66"/>
      <c r="D264" s="135"/>
      <c r="E264" s="135"/>
      <c r="F264" s="241" t="s">
        <v>1025</v>
      </c>
      <c r="G264" s="97"/>
      <c r="H264" s="97"/>
    </row>
    <row r="265" spans="1:8" ht="31.5">
      <c r="A265" s="57"/>
      <c r="B265" s="135"/>
      <c r="C265" s="66" t="s">
        <v>1006</v>
      </c>
      <c r="D265" s="135"/>
      <c r="E265" s="135"/>
      <c r="F265" s="241" t="s">
        <v>1302</v>
      </c>
      <c r="G265" s="209">
        <f>SUM(G266)</f>
        <v>0</v>
      </c>
      <c r="H265" s="209">
        <f>SUM(H266)</f>
        <v>500000</v>
      </c>
    </row>
    <row r="266" spans="1:8" ht="15.75">
      <c r="A266" s="57"/>
      <c r="B266" s="135"/>
      <c r="C266" s="135"/>
      <c r="D266" s="129" t="s">
        <v>1313</v>
      </c>
      <c r="E266" s="129"/>
      <c r="F266" s="242" t="s">
        <v>1314</v>
      </c>
      <c r="G266" s="206">
        <f>SUM(G267)</f>
        <v>0</v>
      </c>
      <c r="H266" s="206">
        <f>SUM(H267)</f>
        <v>500000</v>
      </c>
    </row>
    <row r="267" spans="1:8" ht="32.25" thickBot="1">
      <c r="A267" s="77" t="s">
        <v>1222</v>
      </c>
      <c r="B267" s="141"/>
      <c r="C267" s="135"/>
      <c r="D267" s="135"/>
      <c r="E267" s="135" t="s">
        <v>1319</v>
      </c>
      <c r="F267" s="243" t="s">
        <v>432</v>
      </c>
      <c r="G267" s="97">
        <v>0</v>
      </c>
      <c r="H267" s="97">
        <v>500000</v>
      </c>
    </row>
    <row r="268" spans="1:8" ht="15.75">
      <c r="A268" s="460" t="s">
        <v>1582</v>
      </c>
      <c r="B268" s="461"/>
      <c r="C268" s="461"/>
      <c r="D268" s="461"/>
      <c r="E268" s="461"/>
      <c r="F268" s="461"/>
      <c r="G268" s="231">
        <f>SUM(G269)</f>
        <v>18949000</v>
      </c>
      <c r="H268" s="231">
        <f>SUM(H269)</f>
        <v>23463000</v>
      </c>
    </row>
    <row r="269" spans="1:8" ht="15.75">
      <c r="A269" s="466" t="s">
        <v>1583</v>
      </c>
      <c r="B269" s="457"/>
      <c r="C269" s="457"/>
      <c r="D269" s="457"/>
      <c r="E269" s="457"/>
      <c r="F269" s="457"/>
      <c r="G269" s="232">
        <f>SUM(+G270+G276+G282+G288+G294+G300+G306+G312+G324)</f>
        <v>18949000</v>
      </c>
      <c r="H269" s="232">
        <f>SUM(+H270+H276+H282+H288+H294+H300+H306+H312+H324)</f>
        <v>23463000</v>
      </c>
    </row>
    <row r="270" spans="1:8" ht="15.75">
      <c r="A270" s="447" t="s">
        <v>1584</v>
      </c>
      <c r="B270" s="448"/>
      <c r="C270" s="448"/>
      <c r="D270" s="448"/>
      <c r="E270" s="448"/>
      <c r="F270" s="448"/>
      <c r="G270" s="233">
        <f>SUM(+G273)</f>
        <v>30000</v>
      </c>
      <c r="H270" s="233">
        <f>SUM(+H273)</f>
        <v>30000</v>
      </c>
    </row>
    <row r="271" spans="1:8" ht="16.5" thickBot="1">
      <c r="A271" s="495" t="s">
        <v>1329</v>
      </c>
      <c r="B271" s="445"/>
      <c r="C271" s="445"/>
      <c r="D271" s="445"/>
      <c r="E271" s="445"/>
      <c r="F271" s="445"/>
      <c r="G271" s="234"/>
      <c r="H271" s="234"/>
    </row>
    <row r="272" spans="1:8" ht="15.75">
      <c r="A272" s="136"/>
      <c r="B272" s="66" t="s">
        <v>1002</v>
      </c>
      <c r="C272" s="146"/>
      <c r="D272" s="135"/>
      <c r="E272" s="135"/>
      <c r="F272" s="241" t="s">
        <v>1024</v>
      </c>
      <c r="G272" s="97"/>
      <c r="H272" s="97"/>
    </row>
    <row r="273" spans="1:8" ht="15.75">
      <c r="A273" s="136"/>
      <c r="B273" s="152"/>
      <c r="C273" s="25" t="s">
        <v>948</v>
      </c>
      <c r="D273" s="129"/>
      <c r="E273" s="129"/>
      <c r="F273" s="241" t="s">
        <v>1028</v>
      </c>
      <c r="G273" s="264">
        <f>SUM(G274)</f>
        <v>30000</v>
      </c>
      <c r="H273" s="264">
        <f>SUM(H274)</f>
        <v>30000</v>
      </c>
    </row>
    <row r="274" spans="1:8" ht="15.75">
      <c r="A274" s="136"/>
      <c r="B274" s="152"/>
      <c r="C274" s="129"/>
      <c r="D274" s="129" t="s">
        <v>949</v>
      </c>
      <c r="E274" s="129"/>
      <c r="F274" s="242" t="s">
        <v>950</v>
      </c>
      <c r="G274" s="274">
        <f>SUM(G275)</f>
        <v>30000</v>
      </c>
      <c r="H274" s="274">
        <f>SUM(H275)</f>
        <v>30000</v>
      </c>
    </row>
    <row r="275" spans="1:8" ht="16.5" thickBot="1">
      <c r="A275" s="136" t="s">
        <v>1223</v>
      </c>
      <c r="B275" s="152"/>
      <c r="C275" s="66"/>
      <c r="D275" s="135"/>
      <c r="E275" s="135" t="s">
        <v>951</v>
      </c>
      <c r="F275" s="243" t="s">
        <v>52</v>
      </c>
      <c r="G275" s="272">
        <v>30000</v>
      </c>
      <c r="H275" s="272">
        <v>30000</v>
      </c>
    </row>
    <row r="276" spans="1:8" ht="15.75">
      <c r="A276" s="441" t="s">
        <v>1585</v>
      </c>
      <c r="B276" s="442"/>
      <c r="C276" s="442"/>
      <c r="D276" s="442"/>
      <c r="E276" s="442"/>
      <c r="F276" s="442"/>
      <c r="G276" s="235">
        <f>SUM(G279)</f>
        <v>600000</v>
      </c>
      <c r="H276" s="235">
        <f>SUM(H279)</f>
        <v>880000</v>
      </c>
    </row>
    <row r="277" spans="1:8" ht="16.5" thickBot="1">
      <c r="A277" s="495" t="s">
        <v>1329</v>
      </c>
      <c r="B277" s="445"/>
      <c r="C277" s="445"/>
      <c r="D277" s="445"/>
      <c r="E277" s="445"/>
      <c r="F277" s="445"/>
      <c r="G277" s="234"/>
      <c r="H277" s="234"/>
    </row>
    <row r="278" spans="1:8" ht="15.75">
      <c r="A278" s="142"/>
      <c r="B278" s="66" t="s">
        <v>1002</v>
      </c>
      <c r="C278" s="146"/>
      <c r="D278" s="135"/>
      <c r="E278" s="135"/>
      <c r="F278" s="241" t="s">
        <v>1024</v>
      </c>
      <c r="G278" s="97"/>
      <c r="H278" s="97"/>
    </row>
    <row r="279" spans="1:8" ht="15.75">
      <c r="A279" s="142"/>
      <c r="B279" s="129"/>
      <c r="C279" s="25" t="s">
        <v>948</v>
      </c>
      <c r="D279" s="129"/>
      <c r="E279" s="129"/>
      <c r="F279" s="241" t="s">
        <v>1028</v>
      </c>
      <c r="G279" s="103">
        <f>SUM(G280)</f>
        <v>600000</v>
      </c>
      <c r="H279" s="103">
        <f>SUM(H280)</f>
        <v>880000</v>
      </c>
    </row>
    <row r="280" spans="1:8" ht="15.75">
      <c r="A280" s="142"/>
      <c r="B280" s="129"/>
      <c r="C280" s="129"/>
      <c r="D280" s="129" t="s">
        <v>949</v>
      </c>
      <c r="E280" s="129"/>
      <c r="F280" s="242" t="s">
        <v>950</v>
      </c>
      <c r="G280" s="173">
        <f>SUM(G281:G281)</f>
        <v>600000</v>
      </c>
      <c r="H280" s="173">
        <f>SUM(H281:H281)</f>
        <v>880000</v>
      </c>
    </row>
    <row r="281" spans="1:8" ht="16.5" thickBot="1">
      <c r="A281" s="137" t="s">
        <v>1224</v>
      </c>
      <c r="B281" s="135"/>
      <c r="C281" s="66"/>
      <c r="D281" s="135"/>
      <c r="E281" s="135" t="s">
        <v>951</v>
      </c>
      <c r="F281" s="243" t="s">
        <v>52</v>
      </c>
      <c r="G281" s="97">
        <v>600000</v>
      </c>
      <c r="H281" s="97">
        <v>880000</v>
      </c>
    </row>
    <row r="282" spans="1:8" ht="15.75">
      <c r="A282" s="441" t="s">
        <v>1586</v>
      </c>
      <c r="B282" s="442"/>
      <c r="C282" s="442"/>
      <c r="D282" s="442"/>
      <c r="E282" s="442"/>
      <c r="F282" s="442"/>
      <c r="G282" s="235">
        <f>SUM(G285)</f>
        <v>7064000</v>
      </c>
      <c r="H282" s="235">
        <f>SUM(H285)</f>
        <v>8635000</v>
      </c>
    </row>
    <row r="283" spans="1:8" ht="16.5" thickBot="1">
      <c r="A283" s="495" t="s">
        <v>1329</v>
      </c>
      <c r="B283" s="445"/>
      <c r="C283" s="445"/>
      <c r="D283" s="445"/>
      <c r="E283" s="445"/>
      <c r="F283" s="445"/>
      <c r="G283" s="234"/>
      <c r="H283" s="234"/>
    </row>
    <row r="284" spans="1:8" ht="15.75">
      <c r="A284" s="142"/>
      <c r="B284" s="66" t="s">
        <v>1002</v>
      </c>
      <c r="C284" s="146"/>
      <c r="D284" s="135"/>
      <c r="E284" s="135"/>
      <c r="F284" s="241" t="s">
        <v>1024</v>
      </c>
      <c r="G284" s="97"/>
      <c r="H284" s="97"/>
    </row>
    <row r="285" spans="1:8" ht="15.75">
      <c r="A285" s="142"/>
      <c r="B285" s="129"/>
      <c r="C285" s="25" t="s">
        <v>948</v>
      </c>
      <c r="D285" s="129"/>
      <c r="E285" s="129"/>
      <c r="F285" s="241" t="s">
        <v>1028</v>
      </c>
      <c r="G285" s="103">
        <f>SUM(G286)</f>
        <v>7064000</v>
      </c>
      <c r="H285" s="103">
        <f>SUM(H286)</f>
        <v>8635000</v>
      </c>
    </row>
    <row r="286" spans="1:8" ht="15.75">
      <c r="A286" s="142"/>
      <c r="B286" s="129"/>
      <c r="C286" s="129"/>
      <c r="D286" s="129" t="s">
        <v>949</v>
      </c>
      <c r="E286" s="129"/>
      <c r="F286" s="242" t="s">
        <v>950</v>
      </c>
      <c r="G286" s="173">
        <f>SUM(G287:G287)</f>
        <v>7064000</v>
      </c>
      <c r="H286" s="173">
        <f>SUM(H287:H287)</f>
        <v>8635000</v>
      </c>
    </row>
    <row r="287" spans="1:8" ht="16.5" thickBot="1">
      <c r="A287" s="150" t="s">
        <v>1225</v>
      </c>
      <c r="B287" s="141"/>
      <c r="C287" s="140"/>
      <c r="D287" s="141"/>
      <c r="E287" s="141" t="s">
        <v>951</v>
      </c>
      <c r="F287" s="251" t="s">
        <v>52</v>
      </c>
      <c r="G287" s="186">
        <v>7064000</v>
      </c>
      <c r="H287" s="186">
        <v>8635000</v>
      </c>
    </row>
    <row r="288" spans="1:8" ht="15.75">
      <c r="A288" s="441" t="s">
        <v>982</v>
      </c>
      <c r="B288" s="442"/>
      <c r="C288" s="442"/>
      <c r="D288" s="442"/>
      <c r="E288" s="442"/>
      <c r="F288" s="442"/>
      <c r="G288" s="235">
        <f>SUM(+G291)</f>
        <v>269000</v>
      </c>
      <c r="H288" s="235">
        <f>SUM(+H291)</f>
        <v>580000</v>
      </c>
    </row>
    <row r="289" spans="1:8" ht="16.5" thickBot="1">
      <c r="A289" s="495" t="s">
        <v>1329</v>
      </c>
      <c r="B289" s="445"/>
      <c r="C289" s="445"/>
      <c r="D289" s="445"/>
      <c r="E289" s="445"/>
      <c r="F289" s="445"/>
      <c r="G289" s="234"/>
      <c r="H289" s="234"/>
    </row>
    <row r="290" spans="1:8" ht="15.75">
      <c r="A290" s="136"/>
      <c r="B290" s="66" t="s">
        <v>1002</v>
      </c>
      <c r="C290" s="146"/>
      <c r="D290" s="135"/>
      <c r="E290" s="135"/>
      <c r="F290" s="241" t="s">
        <v>1024</v>
      </c>
      <c r="G290" s="97"/>
      <c r="H290" s="97"/>
    </row>
    <row r="291" spans="1:8" ht="15.75">
      <c r="A291" s="136"/>
      <c r="B291" s="152"/>
      <c r="C291" s="25" t="s">
        <v>948</v>
      </c>
      <c r="D291" s="129"/>
      <c r="E291" s="129"/>
      <c r="F291" s="241" t="s">
        <v>1028</v>
      </c>
      <c r="G291" s="264">
        <f>SUM(G292)</f>
        <v>269000</v>
      </c>
      <c r="H291" s="264">
        <f>SUM(H292)</f>
        <v>580000</v>
      </c>
    </row>
    <row r="292" spans="1:8" ht="15.75">
      <c r="A292" s="136"/>
      <c r="B292" s="152"/>
      <c r="C292" s="129"/>
      <c r="D292" s="129" t="s">
        <v>949</v>
      </c>
      <c r="E292" s="129"/>
      <c r="F292" s="242" t="s">
        <v>950</v>
      </c>
      <c r="G292" s="274">
        <f>SUM(G293)</f>
        <v>269000</v>
      </c>
      <c r="H292" s="274">
        <f>SUM(H293)</f>
        <v>580000</v>
      </c>
    </row>
    <row r="293" spans="1:8" ht="16.5" thickBot="1">
      <c r="A293" s="159" t="s">
        <v>1226</v>
      </c>
      <c r="B293" s="176"/>
      <c r="C293" s="140"/>
      <c r="D293" s="141"/>
      <c r="E293" s="141" t="s">
        <v>951</v>
      </c>
      <c r="F293" s="251" t="s">
        <v>52</v>
      </c>
      <c r="G293" s="262">
        <v>269000</v>
      </c>
      <c r="H293" s="262">
        <v>580000</v>
      </c>
    </row>
    <row r="294" spans="1:8" ht="30" customHeight="1">
      <c r="A294" s="499" t="s">
        <v>1587</v>
      </c>
      <c r="B294" s="500"/>
      <c r="C294" s="500"/>
      <c r="D294" s="500"/>
      <c r="E294" s="500"/>
      <c r="F294" s="500"/>
      <c r="G294" s="235">
        <f>SUM(G297)</f>
        <v>618000</v>
      </c>
      <c r="H294" s="235">
        <f>SUM(H297)</f>
        <v>1116000</v>
      </c>
    </row>
    <row r="295" spans="1:8" ht="16.5" thickBot="1">
      <c r="A295" s="495" t="s">
        <v>1329</v>
      </c>
      <c r="B295" s="445"/>
      <c r="C295" s="445"/>
      <c r="D295" s="445"/>
      <c r="E295" s="445"/>
      <c r="F295" s="445"/>
      <c r="G295" s="234"/>
      <c r="H295" s="234"/>
    </row>
    <row r="296" spans="1:8" ht="15.75">
      <c r="A296" s="142"/>
      <c r="B296" s="66" t="s">
        <v>1002</v>
      </c>
      <c r="C296" s="146"/>
      <c r="D296" s="135"/>
      <c r="E296" s="135"/>
      <c r="F296" s="241" t="s">
        <v>1024</v>
      </c>
      <c r="G296" s="97"/>
      <c r="H296" s="97"/>
    </row>
    <row r="297" spans="1:8" ht="15.75">
      <c r="A297" s="142"/>
      <c r="B297" s="129"/>
      <c r="C297" s="25" t="s">
        <v>948</v>
      </c>
      <c r="D297" s="129"/>
      <c r="E297" s="129"/>
      <c r="F297" s="241" t="s">
        <v>1028</v>
      </c>
      <c r="G297" s="103">
        <f>SUM(G298)</f>
        <v>618000</v>
      </c>
      <c r="H297" s="103">
        <f>SUM(H298)</f>
        <v>1116000</v>
      </c>
    </row>
    <row r="298" spans="1:8" ht="15.75">
      <c r="A298" s="142"/>
      <c r="B298" s="129"/>
      <c r="C298" s="129"/>
      <c r="D298" s="129" t="s">
        <v>949</v>
      </c>
      <c r="E298" s="129"/>
      <c r="F298" s="242" t="s">
        <v>950</v>
      </c>
      <c r="G298" s="173">
        <f>SUM(G299:G299)</f>
        <v>618000</v>
      </c>
      <c r="H298" s="173">
        <f>SUM(H299:H299)</f>
        <v>1116000</v>
      </c>
    </row>
    <row r="299" spans="1:8" ht="16.5" thickBot="1">
      <c r="A299" s="150" t="s">
        <v>1227</v>
      </c>
      <c r="B299" s="141"/>
      <c r="C299" s="140"/>
      <c r="D299" s="141"/>
      <c r="E299" s="141" t="s">
        <v>951</v>
      </c>
      <c r="F299" s="251" t="s">
        <v>52</v>
      </c>
      <c r="G299" s="186">
        <v>618000</v>
      </c>
      <c r="H299" s="186">
        <v>1116000</v>
      </c>
    </row>
    <row r="300" spans="1:8" ht="15.75">
      <c r="A300" s="441" t="s">
        <v>1588</v>
      </c>
      <c r="B300" s="442"/>
      <c r="C300" s="442"/>
      <c r="D300" s="442"/>
      <c r="E300" s="442"/>
      <c r="F300" s="442"/>
      <c r="G300" s="235">
        <f>SUM(G303)</f>
        <v>100000</v>
      </c>
      <c r="H300" s="235">
        <f>SUM(H303)</f>
        <v>150000</v>
      </c>
    </row>
    <row r="301" spans="1:8" ht="16.5" thickBot="1">
      <c r="A301" s="495" t="s">
        <v>1329</v>
      </c>
      <c r="B301" s="445"/>
      <c r="C301" s="445"/>
      <c r="D301" s="445"/>
      <c r="E301" s="445"/>
      <c r="F301" s="445"/>
      <c r="G301" s="234"/>
      <c r="H301" s="234"/>
    </row>
    <row r="302" spans="1:8" ht="15.75">
      <c r="A302" s="142"/>
      <c r="B302" s="66" t="s">
        <v>1002</v>
      </c>
      <c r="C302" s="146"/>
      <c r="D302" s="135"/>
      <c r="E302" s="135"/>
      <c r="F302" s="241" t="s">
        <v>1024</v>
      </c>
      <c r="G302" s="97"/>
      <c r="H302" s="97"/>
    </row>
    <row r="303" spans="1:8" ht="15.75">
      <c r="A303" s="142"/>
      <c r="B303" s="129"/>
      <c r="C303" s="25" t="s">
        <v>948</v>
      </c>
      <c r="D303" s="129"/>
      <c r="E303" s="129"/>
      <c r="F303" s="241" t="s">
        <v>1028</v>
      </c>
      <c r="G303" s="103">
        <f>SUM(G304)</f>
        <v>100000</v>
      </c>
      <c r="H303" s="103">
        <f>SUM(H304)</f>
        <v>150000</v>
      </c>
    </row>
    <row r="304" spans="1:8" ht="15.75">
      <c r="A304" s="142"/>
      <c r="B304" s="129"/>
      <c r="C304" s="129"/>
      <c r="D304" s="129" t="s">
        <v>949</v>
      </c>
      <c r="E304" s="129"/>
      <c r="F304" s="242" t="s">
        <v>950</v>
      </c>
      <c r="G304" s="173">
        <f>SUM(G305:G305)</f>
        <v>100000</v>
      </c>
      <c r="H304" s="173">
        <f>SUM(H305:H305)</f>
        <v>150000</v>
      </c>
    </row>
    <row r="305" spans="1:8" ht="16.5" thickBot="1">
      <c r="A305" s="137" t="s">
        <v>1228</v>
      </c>
      <c r="B305" s="135"/>
      <c r="C305" s="66"/>
      <c r="D305" s="135"/>
      <c r="E305" s="135" t="s">
        <v>951</v>
      </c>
      <c r="F305" s="243" t="s">
        <v>52</v>
      </c>
      <c r="G305" s="97">
        <v>100000</v>
      </c>
      <c r="H305" s="97">
        <v>150000</v>
      </c>
    </row>
    <row r="306" spans="1:8" ht="30.75" customHeight="1">
      <c r="A306" s="499" t="s">
        <v>1589</v>
      </c>
      <c r="B306" s="500"/>
      <c r="C306" s="500"/>
      <c r="D306" s="500"/>
      <c r="E306" s="500"/>
      <c r="F306" s="500"/>
      <c r="G306" s="235">
        <f>SUM(+G309)</f>
        <v>90000</v>
      </c>
      <c r="H306" s="235">
        <f>SUM(+H309)</f>
        <v>120000</v>
      </c>
    </row>
    <row r="307" spans="1:8" ht="16.5" thickBot="1">
      <c r="A307" s="495" t="s">
        <v>1329</v>
      </c>
      <c r="B307" s="445"/>
      <c r="C307" s="445"/>
      <c r="D307" s="445"/>
      <c r="E307" s="445"/>
      <c r="F307" s="445"/>
      <c r="G307" s="234"/>
      <c r="H307" s="234"/>
    </row>
    <row r="308" spans="1:8" ht="15.75">
      <c r="A308" s="136"/>
      <c r="B308" s="66" t="s">
        <v>1002</v>
      </c>
      <c r="C308" s="146"/>
      <c r="D308" s="135"/>
      <c r="E308" s="135"/>
      <c r="F308" s="241" t="s">
        <v>1024</v>
      </c>
      <c r="G308" s="97"/>
      <c r="H308" s="97"/>
    </row>
    <row r="309" spans="1:8" ht="15.75">
      <c r="A309" s="136"/>
      <c r="B309" s="152"/>
      <c r="C309" s="25" t="s">
        <v>948</v>
      </c>
      <c r="D309" s="129"/>
      <c r="E309" s="129"/>
      <c r="F309" s="241" t="s">
        <v>1028</v>
      </c>
      <c r="G309" s="264">
        <f>SUM(G310)</f>
        <v>90000</v>
      </c>
      <c r="H309" s="264">
        <f>SUM(H310)</f>
        <v>120000</v>
      </c>
    </row>
    <row r="310" spans="1:8" ht="15.75">
      <c r="A310" s="136"/>
      <c r="B310" s="152"/>
      <c r="C310" s="129"/>
      <c r="D310" s="129" t="s">
        <v>949</v>
      </c>
      <c r="E310" s="129"/>
      <c r="F310" s="242" t="s">
        <v>950</v>
      </c>
      <c r="G310" s="274">
        <f>SUM(G311)</f>
        <v>90000</v>
      </c>
      <c r="H310" s="274">
        <f>SUM(H311)</f>
        <v>120000</v>
      </c>
    </row>
    <row r="311" spans="1:8" ht="16.5" thickBot="1">
      <c r="A311" s="136" t="s">
        <v>1229</v>
      </c>
      <c r="B311" s="152"/>
      <c r="C311" s="66"/>
      <c r="D311" s="135"/>
      <c r="E311" s="135" t="s">
        <v>951</v>
      </c>
      <c r="F311" s="243" t="s">
        <v>52</v>
      </c>
      <c r="G311" s="272">
        <v>90000</v>
      </c>
      <c r="H311" s="272">
        <v>120000</v>
      </c>
    </row>
    <row r="312" spans="1:8" ht="29.25" customHeight="1">
      <c r="A312" s="499" t="s">
        <v>1591</v>
      </c>
      <c r="B312" s="500"/>
      <c r="C312" s="500"/>
      <c r="D312" s="500"/>
      <c r="E312" s="500"/>
      <c r="F312" s="500"/>
      <c r="G312" s="235">
        <f>SUM(G318+G315)</f>
        <v>10018000</v>
      </c>
      <c r="H312" s="235">
        <f>SUM(H318+H315)</f>
        <v>11787000</v>
      </c>
    </row>
    <row r="313" spans="1:8" ht="16.5" thickBot="1">
      <c r="A313" s="495" t="s">
        <v>1329</v>
      </c>
      <c r="B313" s="445"/>
      <c r="C313" s="445"/>
      <c r="D313" s="445"/>
      <c r="E313" s="445"/>
      <c r="F313" s="445"/>
      <c r="G313" s="234"/>
      <c r="H313" s="234"/>
    </row>
    <row r="314" spans="1:8" ht="15.75">
      <c r="A314" s="142"/>
      <c r="B314" s="66" t="s">
        <v>1002</v>
      </c>
      <c r="C314" s="146"/>
      <c r="D314" s="135"/>
      <c r="E314" s="135"/>
      <c r="F314" s="241" t="s">
        <v>1024</v>
      </c>
      <c r="G314" s="97"/>
      <c r="H314" s="97"/>
    </row>
    <row r="315" spans="1:8" ht="15.75">
      <c r="A315" s="142"/>
      <c r="B315" s="66"/>
      <c r="C315" s="25" t="s">
        <v>828</v>
      </c>
      <c r="D315" s="129"/>
      <c r="E315" s="135"/>
      <c r="F315" s="241" t="s">
        <v>829</v>
      </c>
      <c r="G315" s="209">
        <f>SUM(G316)</f>
        <v>0</v>
      </c>
      <c r="H315" s="209">
        <f>SUM(H316)</f>
        <v>17000</v>
      </c>
    </row>
    <row r="316" spans="1:8" ht="15.75">
      <c r="A316" s="142"/>
      <c r="B316" s="66"/>
      <c r="C316" s="25"/>
      <c r="D316" s="129" t="s">
        <v>859</v>
      </c>
      <c r="E316" s="138"/>
      <c r="F316" s="242" t="s">
        <v>860</v>
      </c>
      <c r="G316" s="206">
        <f>SUM(G317)</f>
        <v>0</v>
      </c>
      <c r="H316" s="206">
        <f>SUM(H317)</f>
        <v>17000</v>
      </c>
    </row>
    <row r="317" spans="1:8" ht="16.5" thickBot="1">
      <c r="A317" s="391" t="s">
        <v>1230</v>
      </c>
      <c r="B317" s="140"/>
      <c r="C317" s="165"/>
      <c r="D317" s="166"/>
      <c r="E317" s="141" t="s">
        <v>863</v>
      </c>
      <c r="F317" s="32" t="s">
        <v>430</v>
      </c>
      <c r="G317" s="186">
        <v>0</v>
      </c>
      <c r="H317" s="186">
        <v>17000</v>
      </c>
    </row>
    <row r="318" spans="1:8" ht="15.75">
      <c r="A318" s="142"/>
      <c r="B318" s="129"/>
      <c r="C318" s="25" t="s">
        <v>948</v>
      </c>
      <c r="D318" s="129"/>
      <c r="E318" s="129"/>
      <c r="F318" s="241" t="s">
        <v>1028</v>
      </c>
      <c r="G318" s="103">
        <f>SUM(G319+G322)</f>
        <v>10018000</v>
      </c>
      <c r="H318" s="103">
        <f>SUM(H319+H322)</f>
        <v>11770000</v>
      </c>
    </row>
    <row r="319" spans="1:8" ht="15.75">
      <c r="A319" s="142"/>
      <c r="B319" s="129"/>
      <c r="C319" s="129"/>
      <c r="D319" s="129" t="s">
        <v>949</v>
      </c>
      <c r="E319" s="129"/>
      <c r="F319" s="242" t="s">
        <v>950</v>
      </c>
      <c r="G319" s="173">
        <f>SUM(G320:G321)</f>
        <v>10018000</v>
      </c>
      <c r="H319" s="173">
        <f>SUM(H320:H321)</f>
        <v>10270000</v>
      </c>
    </row>
    <row r="320" spans="1:8" ht="15.75">
      <c r="A320" s="137" t="s">
        <v>1231</v>
      </c>
      <c r="B320" s="135"/>
      <c r="C320" s="66"/>
      <c r="D320" s="135"/>
      <c r="E320" s="135" t="s">
        <v>951</v>
      </c>
      <c r="F320" s="243" t="s">
        <v>52</v>
      </c>
      <c r="G320" s="97">
        <v>10018000</v>
      </c>
      <c r="H320" s="97">
        <v>3870000</v>
      </c>
    </row>
    <row r="321" spans="1:8" ht="15.75">
      <c r="A321" s="137" t="s">
        <v>1232</v>
      </c>
      <c r="B321" s="135"/>
      <c r="C321" s="66"/>
      <c r="D321" s="135"/>
      <c r="E321" s="135" t="s">
        <v>951</v>
      </c>
      <c r="F321" s="243" t="s">
        <v>39</v>
      </c>
      <c r="G321" s="97">
        <v>0</v>
      </c>
      <c r="H321" s="97">
        <v>6400000</v>
      </c>
    </row>
    <row r="322" spans="1:8" ht="15.75">
      <c r="A322" s="137"/>
      <c r="B322" s="135"/>
      <c r="C322" s="66"/>
      <c r="D322" s="129" t="s">
        <v>550</v>
      </c>
      <c r="E322" s="129"/>
      <c r="F322" s="242" t="s">
        <v>546</v>
      </c>
      <c r="G322" s="206">
        <f>SUM(G323)</f>
        <v>0</v>
      </c>
      <c r="H322" s="206">
        <f>SUM(H323)</f>
        <v>1500000</v>
      </c>
    </row>
    <row r="323" spans="1:8" ht="32.25" thickBot="1">
      <c r="A323" s="150" t="s">
        <v>1233</v>
      </c>
      <c r="B323" s="141"/>
      <c r="C323" s="140"/>
      <c r="D323" s="141"/>
      <c r="E323" s="135" t="s">
        <v>543</v>
      </c>
      <c r="F323" s="243" t="s">
        <v>544</v>
      </c>
      <c r="G323" s="97">
        <v>0</v>
      </c>
      <c r="H323" s="97">
        <v>1500000</v>
      </c>
    </row>
    <row r="324" spans="1:8" ht="30" customHeight="1">
      <c r="A324" s="499" t="s">
        <v>1592</v>
      </c>
      <c r="B324" s="500"/>
      <c r="C324" s="500"/>
      <c r="D324" s="500"/>
      <c r="E324" s="500"/>
      <c r="F324" s="500"/>
      <c r="G324" s="235">
        <f>SUM(G327)</f>
        <v>160000</v>
      </c>
      <c r="H324" s="235">
        <f>SUM(H327)</f>
        <v>165000</v>
      </c>
    </row>
    <row r="325" spans="1:8" ht="16.5" thickBot="1">
      <c r="A325" s="495" t="s">
        <v>1329</v>
      </c>
      <c r="B325" s="445"/>
      <c r="C325" s="445"/>
      <c r="D325" s="445"/>
      <c r="E325" s="445"/>
      <c r="F325" s="445"/>
      <c r="G325" s="234"/>
      <c r="H325" s="234"/>
    </row>
    <row r="326" spans="1:8" ht="15.75">
      <c r="A326" s="142"/>
      <c r="B326" s="66" t="s">
        <v>1002</v>
      </c>
      <c r="C326" s="146"/>
      <c r="D326" s="135"/>
      <c r="E326" s="135"/>
      <c r="F326" s="241" t="s">
        <v>1024</v>
      </c>
      <c r="G326" s="97"/>
      <c r="H326" s="97"/>
    </row>
    <row r="327" spans="1:8" ht="15.75">
      <c r="A327" s="142"/>
      <c r="B327" s="129"/>
      <c r="C327" s="25" t="s">
        <v>948</v>
      </c>
      <c r="D327" s="129"/>
      <c r="E327" s="129"/>
      <c r="F327" s="241" t="s">
        <v>1028</v>
      </c>
      <c r="G327" s="103">
        <f>SUM(G328)</f>
        <v>160000</v>
      </c>
      <c r="H327" s="103">
        <f>SUM(H328)</f>
        <v>165000</v>
      </c>
    </row>
    <row r="328" spans="1:8" ht="15.75">
      <c r="A328" s="142"/>
      <c r="B328" s="129"/>
      <c r="C328" s="129"/>
      <c r="D328" s="129" t="s">
        <v>949</v>
      </c>
      <c r="E328" s="129"/>
      <c r="F328" s="242" t="s">
        <v>950</v>
      </c>
      <c r="G328" s="173">
        <f>SUM(G329:G329)</f>
        <v>160000</v>
      </c>
      <c r="H328" s="173">
        <f>SUM(H329:H329)</f>
        <v>165000</v>
      </c>
    </row>
    <row r="329" spans="1:8" ht="16.5" thickBot="1">
      <c r="A329" s="150" t="s">
        <v>1234</v>
      </c>
      <c r="B329" s="141"/>
      <c r="C329" s="140"/>
      <c r="D329" s="141"/>
      <c r="E329" s="141" t="s">
        <v>951</v>
      </c>
      <c r="F329" s="243" t="s">
        <v>52</v>
      </c>
      <c r="G329" s="186">
        <v>160000</v>
      </c>
      <c r="H329" s="186">
        <v>165000</v>
      </c>
    </row>
    <row r="330" spans="1:8" ht="15.75">
      <c r="A330" s="460" t="s">
        <v>1593</v>
      </c>
      <c r="B330" s="461"/>
      <c r="C330" s="461"/>
      <c r="D330" s="461"/>
      <c r="E330" s="461"/>
      <c r="F330" s="461"/>
      <c r="G330" s="231">
        <f>SUM(G331)</f>
        <v>1475000</v>
      </c>
      <c r="H330" s="231">
        <f>SUM(H331)</f>
        <v>1842800</v>
      </c>
    </row>
    <row r="331" spans="1:8" ht="15.75">
      <c r="A331" s="456" t="s">
        <v>1594</v>
      </c>
      <c r="B331" s="457"/>
      <c r="C331" s="457"/>
      <c r="D331" s="457"/>
      <c r="E331" s="457"/>
      <c r="F331" s="457"/>
      <c r="G331" s="232">
        <f>SUM(G332+G338)</f>
        <v>1475000</v>
      </c>
      <c r="H331" s="232">
        <f>SUM(H332+H338)</f>
        <v>1842800</v>
      </c>
    </row>
    <row r="332" spans="1:8" ht="15.75">
      <c r="A332" s="447" t="s">
        <v>1595</v>
      </c>
      <c r="B332" s="448"/>
      <c r="C332" s="448"/>
      <c r="D332" s="448"/>
      <c r="E332" s="448"/>
      <c r="F332" s="448"/>
      <c r="G332" s="237">
        <f>SUM(G335)</f>
        <v>1040000</v>
      </c>
      <c r="H332" s="237">
        <f>SUM(H335)</f>
        <v>1517800</v>
      </c>
    </row>
    <row r="333" spans="1:8" ht="29.25" customHeight="1" thickBot="1">
      <c r="A333" s="495" t="s">
        <v>1338</v>
      </c>
      <c r="B333" s="445"/>
      <c r="C333" s="445"/>
      <c r="D333" s="445"/>
      <c r="E333" s="445"/>
      <c r="F333" s="445"/>
      <c r="G333" s="234"/>
      <c r="H333" s="234"/>
    </row>
    <row r="334" spans="1:8" ht="15.75">
      <c r="A334" s="137"/>
      <c r="B334" s="25" t="s">
        <v>1002</v>
      </c>
      <c r="C334" s="25"/>
      <c r="D334" s="134"/>
      <c r="E334" s="134"/>
      <c r="F334" s="241" t="s">
        <v>1024</v>
      </c>
      <c r="G334" s="97"/>
      <c r="H334" s="97"/>
    </row>
    <row r="335" spans="1:8" ht="15.75">
      <c r="A335" s="137"/>
      <c r="B335" s="129"/>
      <c r="C335" s="25" t="s">
        <v>948</v>
      </c>
      <c r="D335" s="129"/>
      <c r="E335" s="129"/>
      <c r="F335" s="241" t="s">
        <v>1028</v>
      </c>
      <c r="G335" s="103">
        <f>SUM(G336)</f>
        <v>1040000</v>
      </c>
      <c r="H335" s="103">
        <f>SUM(H336)</f>
        <v>1517800</v>
      </c>
    </row>
    <row r="336" spans="1:8" ht="15.75">
      <c r="A336" s="137"/>
      <c r="B336" s="129"/>
      <c r="C336" s="129"/>
      <c r="D336" s="129" t="s">
        <v>949</v>
      </c>
      <c r="E336" s="129"/>
      <c r="F336" s="242" t="s">
        <v>950</v>
      </c>
      <c r="G336" s="173">
        <f>SUM(G337)</f>
        <v>1040000</v>
      </c>
      <c r="H336" s="173">
        <f>SUM(H337)</f>
        <v>1517800</v>
      </c>
    </row>
    <row r="337" spans="1:8" ht="16.5" thickBot="1">
      <c r="A337" s="150" t="s">
        <v>984</v>
      </c>
      <c r="B337" s="166"/>
      <c r="C337" s="166"/>
      <c r="D337" s="166"/>
      <c r="E337" s="141" t="s">
        <v>951</v>
      </c>
      <c r="F337" s="251" t="s">
        <v>1032</v>
      </c>
      <c r="G337" s="186">
        <v>1040000</v>
      </c>
      <c r="H337" s="186">
        <v>1517800</v>
      </c>
    </row>
    <row r="338" spans="1:8" ht="15.75">
      <c r="A338" s="441" t="s">
        <v>0</v>
      </c>
      <c r="B338" s="442"/>
      <c r="C338" s="442"/>
      <c r="D338" s="442"/>
      <c r="E338" s="442"/>
      <c r="F338" s="442"/>
      <c r="G338" s="231">
        <f>SUM(G341)</f>
        <v>435000</v>
      </c>
      <c r="H338" s="231">
        <f>SUM(H341)</f>
        <v>325000</v>
      </c>
    </row>
    <row r="339" spans="1:8" ht="27" customHeight="1" thickBot="1">
      <c r="A339" s="495" t="s">
        <v>1338</v>
      </c>
      <c r="B339" s="445"/>
      <c r="C339" s="445"/>
      <c r="D339" s="445"/>
      <c r="E339" s="445"/>
      <c r="F339" s="445"/>
      <c r="G339" s="234"/>
      <c r="H339" s="234"/>
    </row>
    <row r="340" spans="1:8" ht="15.75">
      <c r="A340" s="137"/>
      <c r="B340" s="25" t="s">
        <v>1002</v>
      </c>
      <c r="C340" s="25"/>
      <c r="D340" s="134"/>
      <c r="E340" s="134"/>
      <c r="F340" s="241" t="s">
        <v>1024</v>
      </c>
      <c r="G340" s="97"/>
      <c r="H340" s="97"/>
    </row>
    <row r="341" spans="1:8" ht="15.75">
      <c r="A341" s="137"/>
      <c r="B341" s="129"/>
      <c r="C341" s="25" t="s">
        <v>948</v>
      </c>
      <c r="D341" s="129"/>
      <c r="E341" s="129"/>
      <c r="F341" s="241" t="s">
        <v>1028</v>
      </c>
      <c r="G341" s="103">
        <f>SUM(G342)</f>
        <v>435000</v>
      </c>
      <c r="H341" s="103">
        <f>SUM(H342)</f>
        <v>325000</v>
      </c>
    </row>
    <row r="342" spans="1:8" ht="15.75">
      <c r="A342" s="137"/>
      <c r="B342" s="129"/>
      <c r="C342" s="129"/>
      <c r="D342" s="129" t="s">
        <v>949</v>
      </c>
      <c r="E342" s="129"/>
      <c r="F342" s="242" t="s">
        <v>950</v>
      </c>
      <c r="G342" s="173">
        <f>SUM(G343)</f>
        <v>435000</v>
      </c>
      <c r="H342" s="173">
        <f>SUM(H343)</f>
        <v>325000</v>
      </c>
    </row>
    <row r="343" spans="1:8" ht="16.5" thickBot="1">
      <c r="A343" s="137" t="s">
        <v>1235</v>
      </c>
      <c r="B343" s="129"/>
      <c r="C343" s="129"/>
      <c r="D343" s="129"/>
      <c r="E343" s="135" t="s">
        <v>951</v>
      </c>
      <c r="F343" s="243" t="s">
        <v>1032</v>
      </c>
      <c r="G343" s="97">
        <v>435000</v>
      </c>
      <c r="H343" s="97">
        <v>325000</v>
      </c>
    </row>
    <row r="344" spans="1:8" ht="27.75" customHeight="1" thickBot="1">
      <c r="A344" s="473" t="s">
        <v>1569</v>
      </c>
      <c r="B344" s="474"/>
      <c r="C344" s="474"/>
      <c r="D344" s="474"/>
      <c r="E344" s="474"/>
      <c r="F344" s="474"/>
      <c r="G344" s="208">
        <f>SUM(G2+G22+G149+G268+G330)</f>
        <v>74248554</v>
      </c>
      <c r="H344" s="208">
        <f>SUM(H2+H22+H149+H268+H330)</f>
        <v>140045286</v>
      </c>
    </row>
    <row r="348" ht="15.75">
      <c r="H348" s="5"/>
    </row>
  </sheetData>
  <mergeCells count="66">
    <mergeCell ref="A25:F25"/>
    <mergeCell ref="A2:F2"/>
    <mergeCell ref="A3:F3"/>
    <mergeCell ref="A4:F4"/>
    <mergeCell ref="A5:F5"/>
    <mergeCell ref="A22:F22"/>
    <mergeCell ref="A93:F93"/>
    <mergeCell ref="A43:F43"/>
    <mergeCell ref="A44:F44"/>
    <mergeCell ref="A50:F50"/>
    <mergeCell ref="A51:F51"/>
    <mergeCell ref="A57:F57"/>
    <mergeCell ref="A58:F58"/>
    <mergeCell ref="A92:F92"/>
    <mergeCell ref="A153:F153"/>
    <mergeCell ref="A63:F63"/>
    <mergeCell ref="A324:F324"/>
    <mergeCell ref="A325:F325"/>
    <mergeCell ref="A306:F306"/>
    <mergeCell ref="A307:F307"/>
    <mergeCell ref="A312:F312"/>
    <mergeCell ref="A313:F313"/>
    <mergeCell ref="A294:F294"/>
    <mergeCell ref="A295:F295"/>
    <mergeCell ref="A276:F276"/>
    <mergeCell ref="A277:F277"/>
    <mergeCell ref="A300:F300"/>
    <mergeCell ref="A301:F301"/>
    <mergeCell ref="A282:F282"/>
    <mergeCell ref="A283:F283"/>
    <mergeCell ref="A288:F288"/>
    <mergeCell ref="A289:F289"/>
    <mergeCell ref="A135:F135"/>
    <mergeCell ref="A140:F140"/>
    <mergeCell ref="A110:F110"/>
    <mergeCell ref="A111:F111"/>
    <mergeCell ref="A134:F134"/>
    <mergeCell ref="A344:F344"/>
    <mergeCell ref="A331:F331"/>
    <mergeCell ref="A330:F330"/>
    <mergeCell ref="A339:F339"/>
    <mergeCell ref="A332:F332"/>
    <mergeCell ref="A333:F333"/>
    <mergeCell ref="A338:F338"/>
    <mergeCell ref="A149:F149"/>
    <mergeCell ref="A150:F150"/>
    <mergeCell ref="A151:F151"/>
    <mergeCell ref="A152:F152"/>
    <mergeCell ref="A252:F252"/>
    <mergeCell ref="A186:F186"/>
    <mergeCell ref="A268:F268"/>
    <mergeCell ref="A270:F270"/>
    <mergeCell ref="A221:F221"/>
    <mergeCell ref="A222:F222"/>
    <mergeCell ref="A234:F234"/>
    <mergeCell ref="A235:F235"/>
    <mergeCell ref="A271:F271"/>
    <mergeCell ref="A23:F23"/>
    <mergeCell ref="A24:F24"/>
    <mergeCell ref="A251:F251"/>
    <mergeCell ref="A269:F269"/>
    <mergeCell ref="A141:F141"/>
    <mergeCell ref="A64:F64"/>
    <mergeCell ref="A65:F65"/>
    <mergeCell ref="A118:F118"/>
    <mergeCell ref="A119:F119"/>
  </mergeCells>
  <printOptions horizontalCentered="1"/>
  <pageMargins left="0" right="0" top="0.984251968503937" bottom="0.984251968503937" header="0.5905511811023623" footer="0.4724409448818898"/>
  <pageSetup firstPageNumber="196" useFirstPageNumber="1" fitToHeight="8" horizontalDpi="300" verticalDpi="300" orientation="portrait" paperSize="9" scale="60" r:id="rId1"/>
  <headerFooter alignWithMargins="0">
    <oddHeader>&amp;C&amp;"Times New Roman,Bold"&amp;14RAZDJEL 005 - UPRAVNI ODJEL ZA ODGOJ, OBRAZOVANJE, SPORT I TEHNIČKU KULTURU</oddHeader>
    <oddFooter>&amp;C&amp;"Times New Roman,Regular"&amp;16&amp;P</oddFooter>
  </headerFooter>
  <rowBreaks count="4" manualBreakCount="4">
    <brk id="62" max="7" man="1"/>
    <brk id="125" max="7" man="1"/>
    <brk id="256" max="7" man="1"/>
    <brk id="3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Barbara Batelić</cp:lastModifiedBy>
  <cp:lastPrinted>2008-11-11T09:37:48Z</cp:lastPrinted>
  <dcterms:created xsi:type="dcterms:W3CDTF">2002-03-10T11:02:41Z</dcterms:created>
  <dcterms:modified xsi:type="dcterms:W3CDTF">2008-11-11T11:24:50Z</dcterms:modified>
  <cp:category/>
  <cp:version/>
  <cp:contentType/>
  <cp:contentStatus/>
</cp:coreProperties>
</file>